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kathleenebinger/Downloads/"/>
    </mc:Choice>
  </mc:AlternateContent>
  <xr:revisionPtr revIDLastSave="0" documentId="13_ncr:1_{19ABADB8-1057-BD4A-ACE5-D8BA59B5B443}" xr6:coauthVersionLast="47" xr6:coauthVersionMax="47" xr10:uidLastSave="{00000000-0000-0000-0000-000000000000}"/>
  <workbookProtection workbookAlgorithmName="SHA-512" workbookHashValue="uLyt0OyPh2kXD2SlFogxDnRYlHkNJa1H1yLJg72i8MAk22PJhHBsecYRW8OPawZeTVK3MXoWCK0eAoqOckD7Ww==" workbookSaltValue="VkE16UanH8yYUgcxx73Yig==" workbookSpinCount="100000" lockStructure="1"/>
  <bookViews>
    <workbookView xWindow="20" yWindow="500" windowWidth="28800" windowHeight="16500" xr2:uid="{00000000-000D-0000-FFFF-FFFF00000000}"/>
  </bookViews>
  <sheets>
    <sheet name="Summary Tables" sheetId="1" r:id="rId1"/>
    <sheet name="DS-G PJ" sheetId="2" r:id="rId2"/>
    <sheet name="DS-G DJ" sheetId="3" r:id="rId3"/>
    <sheet name="DS-G RJ" sheetId="4" r:id="rId4"/>
    <sheet name="DS-G SE &amp; E" sheetId="5" r:id="rId5"/>
    <sheet name="DS-TS OFF" sheetId="6" r:id="rId6"/>
    <sheet name="DS-TS ON" sheetId="7" r:id="rId7"/>
    <sheet name="DS E" sheetId="8"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7" l="1"/>
  <c r="F12" i="7"/>
  <c r="F11" i="7"/>
  <c r="F12" i="6"/>
  <c r="F13" i="6"/>
  <c r="F17" i="6"/>
  <c r="F15" i="6"/>
  <c r="F14" i="6"/>
  <c r="F16" i="8"/>
  <c r="F14" i="8"/>
  <c r="F13" i="8"/>
  <c r="F12" i="8"/>
  <c r="D41" i="1" s="1"/>
  <c r="F41" i="1" s="1"/>
  <c r="F11" i="8"/>
  <c r="D40" i="1" s="1"/>
  <c r="F12" i="3"/>
  <c r="F13" i="3"/>
  <c r="F14" i="3"/>
  <c r="F15" i="3"/>
  <c r="F16" i="3"/>
  <c r="F20" i="5"/>
  <c r="F19" i="5"/>
  <c r="F18" i="5"/>
  <c r="F14" i="5"/>
  <c r="F13" i="5"/>
  <c r="G14" i="4"/>
  <c r="G13" i="4"/>
  <c r="G12" i="4"/>
  <c r="F15" i="2"/>
  <c r="F14" i="2"/>
  <c r="F13" i="2"/>
  <c r="F12" i="2"/>
  <c r="C89" i="1"/>
  <c r="F21" i="5" l="1"/>
  <c r="D15" i="1" s="1"/>
  <c r="D42" i="1"/>
  <c r="F42" i="1" s="1"/>
  <c r="F17" i="8"/>
  <c r="F40" i="1"/>
  <c r="F18" i="6"/>
  <c r="D23" i="1" s="1"/>
  <c r="F23" i="1" s="1"/>
  <c r="G15" i="4"/>
  <c r="D14" i="1" s="1"/>
  <c r="F14" i="1" s="1"/>
  <c r="F16" i="2"/>
  <c r="D12" i="1" s="1"/>
  <c r="F15" i="7"/>
  <c r="J23" i="1" s="1"/>
  <c r="J24" i="1" s="1"/>
  <c r="F17" i="3"/>
  <c r="D13" i="1" s="1"/>
  <c r="D56" i="1" l="1"/>
  <c r="F56" i="1" s="1"/>
  <c r="G56" i="1" s="1"/>
  <c r="D31" i="1"/>
  <c r="F31" i="1" s="1"/>
  <c r="G31" i="1" s="1"/>
  <c r="D55" i="1"/>
  <c r="F55" i="1" s="1"/>
  <c r="G55" i="1" s="1"/>
  <c r="D30" i="1"/>
  <c r="F30" i="1" s="1"/>
  <c r="G30" i="1" s="1"/>
  <c r="F15" i="1"/>
  <c r="D43" i="1"/>
  <c r="D88" i="1" s="1"/>
  <c r="F88" i="1" s="1"/>
  <c r="G88" i="1" s="1"/>
  <c r="D32" i="1"/>
  <c r="F32" i="1" s="1"/>
  <c r="G32" i="1" s="1"/>
  <c r="D57" i="1"/>
  <c r="F57" i="1" s="1"/>
  <c r="G57" i="1" s="1"/>
  <c r="D16" i="1"/>
  <c r="F16" i="1" s="1"/>
  <c r="F12" i="1"/>
  <c r="K23" i="1"/>
  <c r="D24" i="1"/>
  <c r="D58" i="1" s="1"/>
  <c r="K24" i="1"/>
  <c r="F13" i="1"/>
  <c r="D33" i="1" l="1"/>
  <c r="F33" i="1" s="1"/>
  <c r="G33" i="1" s="1"/>
  <c r="F43" i="1"/>
  <c r="D86" i="1"/>
  <c r="D87" i="1"/>
  <c r="F87" i="1" s="1"/>
  <c r="G87" i="1" s="1"/>
  <c r="F24" i="1"/>
  <c r="F86" i="1" l="1"/>
  <c r="G86" i="1" s="1"/>
  <c r="D89" i="1"/>
  <c r="D34" i="1"/>
  <c r="D85" i="1" s="1"/>
  <c r="F85" i="1" s="1"/>
  <c r="G85" i="1" s="1"/>
  <c r="F58" i="1"/>
  <c r="G58" i="1" s="1"/>
  <c r="D59" i="1"/>
  <c r="F59" i="1" s="1"/>
  <c r="G59" i="1" s="1"/>
  <c r="F34" i="1" l="1"/>
  <c r="G34" i="1" s="1"/>
  <c r="F89" i="1"/>
  <c r="G89" i="1" s="1"/>
</calcChain>
</file>

<file path=xl/sharedStrings.xml><?xml version="1.0" encoding="utf-8"?>
<sst xmlns="http://schemas.openxmlformats.org/spreadsheetml/2006/main" count="243" uniqueCount="126">
  <si>
    <r>
      <t xml:space="preserve">  </t>
    </r>
    <r>
      <rPr>
        <b/>
        <sz val="14"/>
        <color rgb="FF000000"/>
        <rFont val="Arial"/>
        <family val="2"/>
        <scheme val="minor"/>
      </rPr>
      <t>Solar Climate Justice Scorecard</t>
    </r>
    <r>
      <rPr>
        <sz val="14"/>
        <color rgb="FF000000"/>
        <rFont val="Arial"/>
        <family val="2"/>
        <scheme val="minor"/>
      </rPr>
      <t xml:space="preserve"> - Calculation Tool for Solar Advocates to Improve Solar Projects (Beta Version)</t>
    </r>
  </si>
  <si>
    <t>Developer's Score - General</t>
  </si>
  <si>
    <t>Topic</t>
  </si>
  <si>
    <t>Potential Score</t>
  </si>
  <si>
    <t>Actual Score</t>
  </si>
  <si>
    <t>Share of Total (%)</t>
  </si>
  <si>
    <t>Procedural Justice</t>
  </si>
  <si>
    <t>Distributional Justice</t>
  </si>
  <si>
    <t>Restorative Justice</t>
  </si>
  <si>
    <t>Other Socio-Economic and Environmental Factors</t>
  </si>
  <si>
    <t>Subtotal</t>
  </si>
  <si>
    <t>Developer's Score - Type Specific</t>
  </si>
  <si>
    <t>Off-site project (10 points)</t>
  </si>
  <si>
    <t>On-site project (10 points)</t>
  </si>
  <si>
    <r>
      <t>Final Developer's Score</t>
    </r>
    <r>
      <rPr>
        <sz val="16"/>
        <color theme="1"/>
        <rFont val="Arial"/>
        <family val="2"/>
      </rPr>
      <t xml:space="preserve"> 
(draws from the two tables above)</t>
    </r>
  </si>
  <si>
    <t>External Score</t>
  </si>
  <si>
    <t>Total Score</t>
  </si>
  <si>
    <t>Categorical Summary of Subcategories</t>
  </si>
  <si>
    <t>Percent Difference (%)</t>
  </si>
  <si>
    <t>Total</t>
  </si>
  <si>
    <t>Categorical Summary of Overall Categories</t>
  </si>
  <si>
    <t>Final Developer's Score</t>
  </si>
  <si>
    <t>Developer's Score - Project Type</t>
  </si>
  <si>
    <r>
      <t xml:space="preserve">                                                                                          </t>
    </r>
    <r>
      <rPr>
        <b/>
        <sz val="12"/>
        <color rgb="FF000000"/>
        <rFont val="Arial"/>
        <family val="2"/>
        <scheme val="minor"/>
      </rPr>
      <t>Solar Climate Justice Scorecard</t>
    </r>
    <r>
      <rPr>
        <sz val="12"/>
        <color rgb="FF000000"/>
        <rFont val="Arial"/>
        <family val="2"/>
        <scheme val="minor"/>
      </rPr>
      <t xml:space="preserve"> - Calculation Tool for Solar Advocates to Improve Solar Projects (Beta Version)</t>
    </r>
  </si>
  <si>
    <t>Procedural Justice (5 points)</t>
  </si>
  <si>
    <t>ID</t>
  </si>
  <si>
    <t>Question</t>
  </si>
  <si>
    <t>Scores</t>
  </si>
  <si>
    <t>Please fill the cells in</t>
  </si>
  <si>
    <t>PJ1</t>
  </si>
  <si>
    <t>How successful was the community engagement process?</t>
  </si>
  <si>
    <t>Score Multiplier</t>
  </si>
  <si>
    <t>PJ1.1</t>
  </si>
  <si>
    <t>Were there multiple meetings/forms of engagement?</t>
  </si>
  <si>
    <t>PJ1.2</t>
  </si>
  <si>
    <t>Were materials available in multiple and appropriate languages?</t>
  </si>
  <si>
    <t>PJ1.3</t>
  </si>
  <si>
    <t>Were meetings held at various times and/or in different media to accommodate different work schedules/availabilities?</t>
  </si>
  <si>
    <t>PJ1.4</t>
  </si>
  <si>
    <t>Were changes sourced from the community implemented in the final project?</t>
  </si>
  <si>
    <t>Subtotal (0-5)</t>
  </si>
  <si>
    <t>Distributional Justice (5 points)</t>
  </si>
  <si>
    <t>DJ1</t>
  </si>
  <si>
    <t>Are the impacts of the project equitably distributed across the community?</t>
  </si>
  <si>
    <t>DJ1.1</t>
  </si>
  <si>
    <t>Does the project aim to prioritize local and/or displaced workforce?</t>
  </si>
  <si>
    <t>DJ1.2</t>
  </si>
  <si>
    <t>Does the project benefit the local community through improved economic and/or environmental conditions?</t>
  </si>
  <si>
    <t>DJ1.3</t>
  </si>
  <si>
    <t>Does the project benefit traditional EJCOC through improved environmental conditions?</t>
  </si>
  <si>
    <t>DJ1.4</t>
  </si>
  <si>
    <t>Are the negative impacts of the project expected to be distributed in a way that no one group is disproportionally exposed to them?</t>
  </si>
  <si>
    <t>DJ1.5</t>
  </si>
  <si>
    <t>Are there substantial attempts made to mitigate the local negative impacts in all phases of the project?</t>
  </si>
  <si>
    <t>Restorative Justice (5 points)</t>
  </si>
  <si>
    <t>Questions</t>
  </si>
  <si>
    <t>RJ1</t>
  </si>
  <si>
    <t>Financial compensation for families historically impacted by bad air quality and/or high energy burdens?</t>
  </si>
  <si>
    <t>RJ1.1</t>
  </si>
  <si>
    <t>Does the project create low- or no-cost job re-training for renewable energy jobs?</t>
  </si>
  <si>
    <t>RJ1.2</t>
  </si>
  <si>
    <t>Does the project have the potential to close existing fossil fuel-powered power plants?</t>
  </si>
  <si>
    <t>RJ1.3</t>
  </si>
  <si>
    <t>Does the project site remedy historic environmental injustices?</t>
  </si>
  <si>
    <t>Other Socio-Economic and Environmental Factors (10 points)</t>
  </si>
  <si>
    <t>Human and Environmental Health Questions</t>
  </si>
  <si>
    <t>SE1</t>
  </si>
  <si>
    <t>Impact of the Construction Phase</t>
  </si>
  <si>
    <t>SE1.1</t>
  </si>
  <si>
    <t>Is the project in a site that is already well-served by transmission lines, substations, roads, etc. so that major infrastructure investments can be prevented or mitigated?</t>
  </si>
  <si>
    <t>SE1.2</t>
  </si>
  <si>
    <t>Does the project present strong strategies to mitigate/prevent major soil, vegetation, and wildlife disturbances?</t>
  </si>
  <si>
    <t>Economic Questions</t>
  </si>
  <si>
    <t>SE2</t>
  </si>
  <si>
    <t>Overall economic stimulus to the surrounding community</t>
  </si>
  <si>
    <t>SE2.1</t>
  </si>
  <si>
    <t>Will the project create temporary jobs?</t>
  </si>
  <si>
    <t>SE2.2</t>
  </si>
  <si>
    <t>Will the project create permanent jobs?</t>
  </si>
  <si>
    <t>SE2.3</t>
  </si>
  <si>
    <t>Will the project reduce local energy burden?</t>
  </si>
  <si>
    <t>Subtotal (0-10)</t>
  </si>
  <si>
    <t>Off-site (10 points)</t>
  </si>
  <si>
    <t>Binary Questions</t>
  </si>
  <si>
    <t>OF1.1</t>
  </si>
  <si>
    <t>Will biodiversity be overall improved?</t>
  </si>
  <si>
    <t>n.a</t>
  </si>
  <si>
    <t>OF1.2</t>
  </si>
  <si>
    <t>Will soil quality be overall improved?</t>
  </si>
  <si>
    <t>OF1.3</t>
  </si>
  <si>
    <t>Will water quality be overall improved?</t>
  </si>
  <si>
    <t>OF1.4</t>
  </si>
  <si>
    <t>Has the project been designed in a way to prevent potential negative impacts from the heat generated by the solar panels?</t>
  </si>
  <si>
    <t>Range Questions</t>
  </si>
  <si>
    <t>OF2.1</t>
  </si>
  <si>
    <t>Will the solar project contribute to substantial climate change mitigation?</t>
  </si>
  <si>
    <t>On-site (10 points)</t>
  </si>
  <si>
    <t>ON1.1</t>
  </si>
  <si>
    <t>Does the project enable increased power supply resiliency through the addition of energy storage systems?</t>
  </si>
  <si>
    <t>ON1.2</t>
  </si>
  <si>
    <t>Does the project enable increased power supply resiliency through the creation of a microgrid?</t>
  </si>
  <si>
    <t>ON2.1</t>
  </si>
  <si>
    <t>External (15 points)</t>
  </si>
  <si>
    <t>EF1.1</t>
  </si>
  <si>
    <t>Were attendants compensated? (monetarily and/or with food/childcare)</t>
  </si>
  <si>
    <t>EF1.2</t>
  </si>
  <si>
    <t>Will generated tax revenue be allocated toward advancing climate and environmental justice?</t>
  </si>
  <si>
    <t>EF1.3</t>
  </si>
  <si>
    <t>Will the avoided greenhouse gases (GHG) emissions directly contribute to local climate change mitigation goals?</t>
  </si>
  <si>
    <t>EF1.4</t>
  </si>
  <si>
    <t>Will the decision of approval or rejection of this project set an important precedent that could significantly influence future solar projects?</t>
  </si>
  <si>
    <t>EF2.1</t>
  </si>
  <si>
    <t>Will the use of solar on the landscape decrease local tax revenue (0), cause no change (1), or increase tax revenue (2)?</t>
  </si>
  <si>
    <t>Subtotal (0-15)</t>
  </si>
  <si>
    <r>
      <t xml:space="preserve">Score
</t>
    </r>
    <r>
      <rPr>
        <sz val="11"/>
        <color theme="1"/>
        <rFont val="Arial"/>
        <family val="2"/>
      </rPr>
      <t>(Points x Multiplier)</t>
    </r>
  </si>
  <si>
    <r>
      <t xml:space="preserve">Score
</t>
    </r>
    <r>
      <rPr>
        <sz val="11"/>
        <color theme="1"/>
        <rFont val="Arial"/>
        <family val="2"/>
      </rPr>
      <t>(Points x multiplier)</t>
    </r>
  </si>
  <si>
    <r>
      <t xml:space="preserve">Points
</t>
    </r>
    <r>
      <rPr>
        <sz val="11"/>
        <color theme="1"/>
        <rFont val="Arial"/>
        <family val="2"/>
      </rPr>
      <t>(0 – 5)</t>
    </r>
  </si>
  <si>
    <r>
      <t xml:space="preserve">Points
</t>
    </r>
    <r>
      <rPr>
        <sz val="11"/>
        <color theme="1"/>
        <rFont val="Arial"/>
        <family val="2"/>
      </rPr>
      <t>(0 – 2)</t>
    </r>
  </si>
  <si>
    <r>
      <rPr>
        <b/>
        <sz val="12"/>
        <color rgb="FF000000"/>
        <rFont val="Arial"/>
        <family val="2"/>
        <scheme val="minor"/>
      </rPr>
      <t>How to Use This Tool:</t>
    </r>
    <r>
      <rPr>
        <sz val="12"/>
        <color rgb="FF000000"/>
        <rFont val="Arial"/>
        <family val="2"/>
        <scheme val="minor"/>
      </rPr>
      <t xml:space="preserve">
1. Each sheet corresponds to a topic area. Answer the questions in each sheet by choosing from the drop-down menus (the light blue cells) directly in each sheet. Answer based on a project's ability to meet a question's criteria
2. If a project is an off-site project, please fill in "n.a" for the on-site project questions (in the DS-TS ON tab). If a project is an on-site project, please fill in “n.a” for the off-site questions (in the DS-TS OFF tab).
3. Once you’ve filled in each question, return to" Summary Tables" to view the overall distribution of scores. The tables and graphs on this summary page will automatically populate from your answers in the other sheets.
4. Please contact policy@theclimatecollaborative.org if you plan to review a project – we’d love to be a part of it! 
</t>
    </r>
    <r>
      <rPr>
        <i/>
        <sz val="12"/>
        <color rgb="FF000000"/>
        <rFont val="Arial"/>
        <family val="2"/>
        <scheme val="minor"/>
      </rPr>
      <t>Note: "Summary Tables" sheet is not editable.</t>
    </r>
  </si>
  <si>
    <r>
      <rPr>
        <b/>
        <sz val="11"/>
        <color rgb="FF000000"/>
        <rFont val="Arial"/>
        <family val="2"/>
        <scheme val="minor"/>
      </rPr>
      <t>Figures 2a and 2b:</t>
    </r>
    <r>
      <rPr>
        <sz val="11"/>
        <color rgb="FF000000"/>
        <rFont val="Arial"/>
        <family val="2"/>
        <scheme val="minor"/>
      </rPr>
      <t xml:space="preserve"> These figures show the distribution of scores based on four key climate justice areas: (i) Procedural Justice, (ii) Distributional Justice, (iii) Restorative Justice, and (iv) Other Socio-Economic and Environmental Factors. Figure 1a displays the distribution of scores assuming a proposed solar project meets all of the scorecard's criteria. Figure 1b displays the distribution of scores based on a project's actual performance in meeting the scorecard's criteria. Compare the size of the slices in Figure 1a with those in Figure 1b. Any change in relative size indicates how disproportioately well a project does in a given topic area.</t>
    </r>
  </si>
  <si>
    <r>
      <rPr>
        <b/>
        <sz val="10"/>
        <color rgb="FF000000"/>
        <rFont val="Arial"/>
        <family val="2"/>
        <scheme val="minor"/>
      </rPr>
      <t xml:space="preserve">Figure 3: </t>
    </r>
    <r>
      <rPr>
        <sz val="10"/>
        <color rgb="FF000000"/>
        <rFont val="Arial"/>
        <family val="2"/>
        <scheme val="minor"/>
      </rPr>
      <t>This figure displays the distribution of scores relative to the total amount of points assigned to each of the four key climate justice areas: (i) Procedural Justice, (ii) Distributional Justice, (iii) Restorative Justice, and (iv) Other Socio-Economic and Environmental Factors  The generated percentages indicates a project's performance in meeting the scorecard's criteria within each subcategory. The "Total" category references project's overall score relative to the maximum amount of points assigned in the scorecard.</t>
    </r>
  </si>
  <si>
    <t>Percent Diff (%)</t>
  </si>
  <si>
    <r>
      <rPr>
        <b/>
        <sz val="10"/>
        <color rgb="FF000000"/>
        <rFont val="Arial"/>
        <family val="2"/>
        <scheme val="minor"/>
      </rPr>
      <t xml:space="preserve">Figure 1: </t>
    </r>
    <r>
      <rPr>
        <sz val="10"/>
        <color rgb="FF000000"/>
        <rFont val="Arial"/>
        <family val="2"/>
        <scheme val="minor"/>
      </rPr>
      <t>This figure displays the distribution of the developer score (subtotal) relative to the total amount of points assigned to each of the four key climate justice areas: (i) Procedural Justice, (ii) Distributional Justice, (iii) Restorative Justice, and (iv) Other Socio-Economic and Environmental Factors  The generated percentages indicates a project's performance in meeting the scorecard's criteria within each subcategory. The subtotal category references project's overall score relative to the maximum amount of points assigned in the scorecard.</t>
    </r>
  </si>
  <si>
    <r>
      <rPr>
        <b/>
        <sz val="10"/>
        <color rgb="FF000000"/>
        <rFont val="Arial"/>
        <family val="2"/>
        <scheme val="minor"/>
      </rPr>
      <t xml:space="preserve">Figures 4a and 4b: </t>
    </r>
    <r>
      <rPr>
        <sz val="10"/>
        <color rgb="FF000000"/>
        <rFont val="Arial"/>
        <family val="2"/>
        <scheme val="minor"/>
      </rPr>
      <t xml:space="preserve">These figures show the distribution of scores based on the three overall scoring categories: (i) Developer's Score - General, (ii) Developer's Score - Project Type, and (iii) External Score. Figure 3a displays the distribution of scores assuming a proposed solar project meets all of the scorecard's criteria within these scoring categories. Figure 3b displays the distribution of scores based on a project's actual performance within these categories. Compare Figure 3a to Figure 3b and note any variations in the relative sizes of the pie chart. This shows how much of a score is attributable to an external factor compared to something the developer can control. </t>
    </r>
  </si>
  <si>
    <r>
      <rPr>
        <b/>
        <sz val="10"/>
        <color rgb="FF000000"/>
        <rFont val="Arial"/>
        <family val="2"/>
        <scheme val="minor"/>
      </rPr>
      <t xml:space="preserve">Figure 5: </t>
    </r>
    <r>
      <rPr>
        <sz val="10"/>
        <color rgb="FF000000"/>
        <rFont val="Arial"/>
        <family val="2"/>
        <scheme val="minor"/>
      </rPr>
      <t xml:space="preserve">This figure displays the distribution of scores relative to the total amount of points assigned to the two overall categories: (i) Final Developer's Score and (ii) External Score. The Final Developer's Score accounts for: (i) Developer's Score - General and (ii) Developer's Score - Project Type. The generated percentages indicates a project's performance in meeting the scorecard's criteria within each category. A "Total" category references a project's overall score relative to the maximum amount of points assigned in the scorecard.. </t>
    </r>
  </si>
  <si>
    <r>
      <t xml:space="preserve">Points
</t>
    </r>
    <r>
      <rPr>
        <sz val="11"/>
        <color theme="1"/>
        <rFont val="Arial"/>
        <family val="2"/>
      </rPr>
      <t>(0 = No           1 = Yes)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</si>
</sst>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color rgb="FF000000"/>
      <name val="Arial"/>
      <scheme val="minor"/>
    </font>
    <font>
      <sz val="11"/>
      <color theme="1"/>
      <name val="Arial"/>
      <family val="2"/>
      <scheme val="minor"/>
    </font>
    <font>
      <b/>
      <sz val="11"/>
      <color rgb="FF000000"/>
      <name val="Arial"/>
      <family val="2"/>
    </font>
    <font>
      <b/>
      <sz val="11"/>
      <color theme="1"/>
      <name val="Arial"/>
      <family val="2"/>
    </font>
    <font>
      <sz val="10"/>
      <color theme="1"/>
      <name val="Arial"/>
      <family val="2"/>
    </font>
    <font>
      <sz val="10"/>
      <name val="Arial"/>
      <family val="2"/>
    </font>
    <font>
      <sz val="11"/>
      <color theme="1"/>
      <name val="Arial"/>
      <family val="2"/>
    </font>
    <font>
      <i/>
      <sz val="11"/>
      <color theme="1"/>
      <name val="Arial"/>
      <family val="2"/>
    </font>
    <font>
      <sz val="10"/>
      <color theme="1"/>
      <name val="Arial"/>
      <family val="2"/>
      <scheme val="minor"/>
    </font>
    <font>
      <i/>
      <sz val="10"/>
      <color rgb="FF999999"/>
      <name val="Arial"/>
      <family val="2"/>
      <scheme val="minor"/>
    </font>
    <font>
      <sz val="11"/>
      <color rgb="FF999999"/>
      <name val="Arial"/>
      <family val="2"/>
    </font>
    <font>
      <i/>
      <sz val="11"/>
      <color rgb="FF999999"/>
      <name val="Arial"/>
      <family val="2"/>
    </font>
    <font>
      <b/>
      <sz val="9"/>
      <color rgb="FF000000"/>
      <name val="Arial"/>
      <family val="2"/>
    </font>
    <font>
      <b/>
      <sz val="12"/>
      <color rgb="FF1A3A57"/>
      <name val="Arial"/>
      <family val="2"/>
    </font>
    <font>
      <b/>
      <sz val="12"/>
      <color theme="1"/>
      <name val="Arial"/>
      <family val="2"/>
    </font>
    <font>
      <i/>
      <sz val="14"/>
      <color theme="1"/>
      <name val="Arial"/>
      <family val="2"/>
    </font>
    <font>
      <i/>
      <sz val="14"/>
      <color rgb="FF999999"/>
      <name val="Arial"/>
      <family val="2"/>
    </font>
    <font>
      <b/>
      <sz val="16"/>
      <color theme="1"/>
      <name val="Arial"/>
      <family val="2"/>
    </font>
    <font>
      <b/>
      <sz val="10"/>
      <color rgb="FF000000"/>
      <name val="Arial"/>
      <family val="2"/>
      <scheme val="minor"/>
    </font>
    <font>
      <sz val="10"/>
      <color rgb="FFFF0000"/>
      <name val="Arial"/>
      <family val="2"/>
      <scheme val="minor"/>
    </font>
    <font>
      <i/>
      <sz val="14"/>
      <name val="Arial"/>
      <family val="2"/>
    </font>
    <font>
      <sz val="14"/>
      <color theme="1"/>
      <name val="Arial"/>
      <family val="2"/>
    </font>
    <font>
      <i/>
      <sz val="14"/>
      <name val="Arial"/>
      <family val="2"/>
      <scheme val="minor"/>
    </font>
    <font>
      <i/>
      <sz val="11"/>
      <color rgb="FF999999"/>
      <name val="Arial"/>
      <family val="2"/>
      <scheme val="minor"/>
    </font>
    <font>
      <b/>
      <sz val="20"/>
      <color rgb="FF000000"/>
      <name val="Arial"/>
      <family val="2"/>
    </font>
    <font>
      <sz val="12"/>
      <color rgb="FF000000"/>
      <name val="Arial"/>
      <family val="2"/>
      <scheme val="minor"/>
    </font>
    <font>
      <sz val="16"/>
      <color rgb="FF000000"/>
      <name val="Arial"/>
      <family val="2"/>
      <scheme val="minor"/>
    </font>
    <font>
      <sz val="10"/>
      <color rgb="FF000000"/>
      <name val="Arial"/>
      <family val="2"/>
      <scheme val="minor"/>
    </font>
    <font>
      <sz val="16"/>
      <color theme="1"/>
      <name val="Arial"/>
      <family val="2"/>
    </font>
    <font>
      <sz val="11"/>
      <color rgb="FF000000"/>
      <name val="Arial"/>
      <family val="2"/>
      <scheme val="minor"/>
    </font>
    <font>
      <b/>
      <sz val="11"/>
      <color rgb="FF000000"/>
      <name val="Arial"/>
      <family val="2"/>
      <scheme val="minor"/>
    </font>
    <font>
      <b/>
      <i/>
      <sz val="11"/>
      <color theme="1"/>
      <name val="Arial"/>
      <family val="2"/>
    </font>
    <font>
      <sz val="11"/>
      <color rgb="FF999999"/>
      <name val="Arial"/>
      <family val="2"/>
      <scheme val="minor"/>
    </font>
    <font>
      <b/>
      <sz val="12"/>
      <color rgb="FF000000"/>
      <name val="Arial"/>
      <family val="2"/>
      <scheme val="minor"/>
    </font>
    <font>
      <i/>
      <sz val="12"/>
      <color theme="1"/>
      <name val="Arial"/>
      <family val="2"/>
    </font>
    <font>
      <sz val="14"/>
      <color rgb="FF000000"/>
      <name val="Arial"/>
      <family val="2"/>
      <scheme val="minor"/>
    </font>
    <font>
      <b/>
      <sz val="14"/>
      <color rgb="FF000000"/>
      <name val="Arial"/>
      <family val="2"/>
      <scheme val="minor"/>
    </font>
    <font>
      <sz val="11"/>
      <name val="Arial"/>
      <family val="2"/>
    </font>
    <font>
      <b/>
      <sz val="11"/>
      <color rgb="FF1A3A57"/>
      <name val="Arial"/>
      <family val="2"/>
    </font>
    <font>
      <b/>
      <sz val="11"/>
      <color rgb="FF1A3A57"/>
      <name val="Arial"/>
      <family val="2"/>
      <scheme val="minor"/>
    </font>
    <font>
      <sz val="11"/>
      <color rgb="FF1A0000"/>
      <name val="Arial"/>
      <family val="2"/>
    </font>
    <font>
      <sz val="11"/>
      <color rgb="FF1A0000"/>
      <name val="Arial"/>
      <family val="2"/>
      <scheme val="minor"/>
    </font>
    <font>
      <b/>
      <sz val="11"/>
      <color rgb="FF1A0000"/>
      <name val="Arial"/>
      <family val="2"/>
    </font>
    <font>
      <sz val="11"/>
      <color rgb="FF1A3A57"/>
      <name val="Arial"/>
      <family val="2"/>
    </font>
    <font>
      <sz val="12"/>
      <color theme="1"/>
      <name val="Arial"/>
      <family val="2"/>
    </font>
    <font>
      <i/>
      <sz val="12"/>
      <color rgb="FF999999"/>
      <name val="Arial"/>
      <family val="2"/>
    </font>
    <font>
      <i/>
      <sz val="12"/>
      <color rgb="FF1F8AD6"/>
      <name val="Arial"/>
      <family val="2"/>
    </font>
    <font>
      <i/>
      <sz val="12"/>
      <name val="Arial"/>
      <family val="2"/>
    </font>
    <font>
      <i/>
      <sz val="12"/>
      <color rgb="FF999999"/>
      <name val="Arial"/>
      <family val="2"/>
      <scheme val="minor"/>
    </font>
    <font>
      <sz val="12"/>
      <name val="Arial"/>
      <family val="2"/>
    </font>
    <font>
      <i/>
      <sz val="12"/>
      <name val="Arial"/>
      <family val="2"/>
      <scheme val="minor"/>
    </font>
    <font>
      <i/>
      <sz val="12"/>
      <color rgb="FF000000"/>
      <name val="Arial"/>
      <family val="2"/>
      <scheme val="minor"/>
    </font>
  </fonts>
  <fills count="12">
    <fill>
      <patternFill patternType="none"/>
    </fill>
    <fill>
      <patternFill patternType="gray125"/>
    </fill>
    <fill>
      <patternFill patternType="solid">
        <fgColor rgb="FFFF8200"/>
        <bgColor rgb="FFFF8200"/>
      </patternFill>
    </fill>
    <fill>
      <patternFill patternType="solid">
        <fgColor rgb="FFF3F3F3"/>
        <bgColor rgb="FFF3F3F3"/>
      </patternFill>
    </fill>
    <fill>
      <patternFill patternType="solid">
        <fgColor rgb="FFFFFF00"/>
        <bgColor rgb="FFFFFF00"/>
      </patternFill>
    </fill>
    <fill>
      <patternFill patternType="solid">
        <fgColor rgb="FFCFE2F3"/>
        <bgColor rgb="FFCFE2F3"/>
      </patternFill>
    </fill>
    <fill>
      <patternFill patternType="solid">
        <fgColor rgb="FFFFFFFF"/>
        <bgColor rgb="FFFFFFFF"/>
      </patternFill>
    </fill>
    <fill>
      <patternFill patternType="solid">
        <fgColor rgb="FFEFEFEF"/>
        <bgColor rgb="FFEFEFEF"/>
      </patternFill>
    </fill>
    <fill>
      <patternFill patternType="solid">
        <fgColor rgb="FF1F8AD6"/>
        <bgColor rgb="FFFF8200"/>
      </patternFill>
    </fill>
    <fill>
      <patternFill patternType="solid">
        <fgColor rgb="FFEBF2F9"/>
        <bgColor indexed="64"/>
      </patternFill>
    </fill>
    <fill>
      <patternFill patternType="solid">
        <fgColor rgb="FFF3F3F3"/>
        <bgColor indexed="64"/>
      </patternFill>
    </fill>
    <fill>
      <patternFill patternType="solid">
        <fgColor theme="4" tint="0.79998168889431442"/>
        <bgColor indexed="64"/>
      </patternFill>
    </fill>
  </fills>
  <borders count="3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style="medium">
        <color rgb="FF000000"/>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top/>
      <bottom style="medium">
        <color rgb="FF000000"/>
      </bottom>
      <diagonal/>
    </border>
    <border>
      <left/>
      <right/>
      <top style="medium">
        <color indexed="64"/>
      </top>
      <bottom style="medium">
        <color indexed="64"/>
      </bottom>
      <diagonal/>
    </border>
  </borders>
  <cellStyleXfs count="1">
    <xf numFmtId="0" fontId="0" fillId="0" borderId="0"/>
  </cellStyleXfs>
  <cellXfs count="170">
    <xf numFmtId="0" fontId="0" fillId="0" borderId="0" xfId="0"/>
    <xf numFmtId="0" fontId="2" fillId="0" borderId="0" xfId="0" applyFont="1"/>
    <xf numFmtId="0" fontId="2" fillId="0" borderId="0" xfId="0" applyFont="1" applyAlignment="1">
      <alignment horizontal="center" wrapText="1"/>
    </xf>
    <xf numFmtId="0" fontId="2" fillId="0" borderId="0" xfId="0" applyFont="1" applyAlignment="1">
      <alignment horizontal="left" wrapText="1"/>
    </xf>
    <xf numFmtId="0" fontId="4" fillId="0" borderId="0" xfId="0" applyFont="1"/>
    <xf numFmtId="0" fontId="3"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4" xfId="0" applyFont="1" applyBorder="1" applyAlignment="1">
      <alignment horizontal="center" vertical="center" wrapText="1"/>
    </xf>
    <xf numFmtId="0" fontId="3" fillId="0" borderId="6" xfId="0" applyFont="1" applyBorder="1" applyAlignment="1">
      <alignment horizontal="center" wrapText="1"/>
    </xf>
    <xf numFmtId="0" fontId="3"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left" wrapText="1"/>
    </xf>
    <xf numFmtId="0" fontId="7" fillId="0" borderId="0" xfId="0" applyFont="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9" fontId="16" fillId="3" borderId="5" xfId="0" applyNumberFormat="1" applyFont="1" applyFill="1" applyBorder="1" applyAlignment="1">
      <alignment horizontal="center" vertical="center" wrapText="1"/>
    </xf>
    <xf numFmtId="0" fontId="17" fillId="0" borderId="0" xfId="0" applyFont="1"/>
    <xf numFmtId="0" fontId="18" fillId="0" borderId="0" xfId="0" applyFont="1"/>
    <xf numFmtId="9" fontId="9" fillId="0" borderId="0" xfId="0" applyNumberFormat="1" applyFont="1" applyAlignment="1">
      <alignment horizontal="center" vertical="center"/>
    </xf>
    <xf numFmtId="0" fontId="19" fillId="0" borderId="0" xfId="0" applyFont="1"/>
    <xf numFmtId="0" fontId="21" fillId="3" borderId="5" xfId="0" applyFont="1" applyFill="1" applyBorder="1" applyAlignment="1">
      <alignment horizontal="center" vertical="center" wrapText="1"/>
    </xf>
    <xf numFmtId="9" fontId="20" fillId="3" borderId="5" xfId="0" applyNumberFormat="1" applyFont="1" applyFill="1" applyBorder="1" applyAlignment="1">
      <alignment horizontal="center" vertical="center" wrapText="1"/>
    </xf>
    <xf numFmtId="0" fontId="0" fillId="0" borderId="20" xfId="0" applyBorder="1"/>
    <xf numFmtId="9" fontId="22" fillId="10" borderId="6" xfId="0" applyNumberFormat="1" applyFont="1" applyFill="1" applyBorder="1" applyAlignment="1">
      <alignment horizontal="center" vertical="center"/>
    </xf>
    <xf numFmtId="9" fontId="11" fillId="0" borderId="5" xfId="0" applyNumberFormat="1" applyFont="1" applyBorder="1" applyAlignment="1">
      <alignment horizontal="center" vertical="center" wrapText="1"/>
    </xf>
    <xf numFmtId="0" fontId="0" fillId="0" borderId="0" xfId="0" applyAlignment="1">
      <alignment vertical="center"/>
    </xf>
    <xf numFmtId="9" fontId="23" fillId="0" borderId="6" xfId="0" applyNumberFormat="1" applyFont="1" applyBorder="1" applyAlignment="1">
      <alignment horizontal="center" vertical="center"/>
    </xf>
    <xf numFmtId="0" fontId="6" fillId="0" borderId="5" xfId="0" applyFont="1" applyBorder="1" applyAlignment="1">
      <alignment horizontal="center" vertical="center"/>
    </xf>
    <xf numFmtId="0" fontId="24" fillId="4" borderId="0" xfId="0" applyFont="1" applyFill="1" applyAlignment="1">
      <alignment horizontal="center"/>
    </xf>
    <xf numFmtId="0" fontId="12" fillId="0" borderId="0" xfId="0" applyFont="1" applyAlignment="1">
      <alignment horizontal="left" vertical="center" wrapText="1"/>
    </xf>
    <xf numFmtId="0" fontId="8" fillId="0" borderId="0" xfId="0" applyFont="1" applyAlignment="1">
      <alignment vertical="center"/>
    </xf>
    <xf numFmtId="0" fontId="26" fillId="0" borderId="0" xfId="0" applyFont="1" applyAlignment="1">
      <alignment vertical="top"/>
    </xf>
    <xf numFmtId="0" fontId="0" fillId="11" borderId="0" xfId="0" applyFill="1"/>
    <xf numFmtId="0" fontId="26" fillId="0" borderId="0" xfId="0" applyFont="1" applyAlignment="1">
      <alignment horizontal="left" vertical="top" wrapText="1"/>
    </xf>
    <xf numFmtId="0" fontId="26" fillId="0" borderId="0" xfId="0" applyFont="1" applyAlignment="1">
      <alignment horizontal="center" vertical="top" wrapText="1"/>
    </xf>
    <xf numFmtId="0" fontId="31" fillId="0" borderId="5" xfId="0" applyFont="1" applyBorder="1" applyAlignment="1">
      <alignment horizontal="center" vertical="center"/>
    </xf>
    <xf numFmtId="9" fontId="10" fillId="0" borderId="5" xfId="0" applyNumberFormat="1" applyFont="1" applyBorder="1" applyAlignment="1">
      <alignment horizontal="center" vertical="center" wrapText="1"/>
    </xf>
    <xf numFmtId="9" fontId="32" fillId="0" borderId="6" xfId="0" applyNumberFormat="1" applyFont="1" applyBorder="1" applyAlignment="1">
      <alignment horizontal="center" vertical="center"/>
    </xf>
    <xf numFmtId="0" fontId="7" fillId="0" borderId="5" xfId="0" applyFont="1" applyBorder="1" applyAlignment="1">
      <alignment horizontal="center" vertical="center" wrapText="1"/>
    </xf>
    <xf numFmtId="0" fontId="27" fillId="0" borderId="0" xfId="0" applyFont="1"/>
    <xf numFmtId="0" fontId="29" fillId="0" borderId="0" xfId="0" applyFont="1" applyAlignment="1">
      <alignment vertical="top" wrapText="1"/>
    </xf>
    <xf numFmtId="0" fontId="29" fillId="0" borderId="0" xfId="0" applyFont="1"/>
    <xf numFmtId="0" fontId="38" fillId="6" borderId="25" xfId="0" applyFont="1" applyFill="1" applyBorder="1" applyAlignment="1">
      <alignment horizontal="center" vertical="center" wrapText="1"/>
    </xf>
    <xf numFmtId="0" fontId="38" fillId="0" borderId="25" xfId="0" applyFont="1" applyBorder="1" applyAlignment="1">
      <alignment horizontal="center" vertical="center" wrapText="1"/>
    </xf>
    <xf numFmtId="0" fontId="2" fillId="0" borderId="25" xfId="0" applyFont="1" applyBorder="1" applyAlignment="1">
      <alignment horizontal="center" vertical="center" wrapText="1"/>
    </xf>
    <xf numFmtId="0" fontId="3" fillId="7" borderId="25"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40" fillId="0" borderId="25" xfId="0" applyFont="1" applyBorder="1" applyAlignment="1">
      <alignment horizontal="center" vertical="center" wrapText="1"/>
    </xf>
    <xf numFmtId="0" fontId="41" fillId="11" borderId="25" xfId="0" applyFont="1" applyFill="1" applyBorder="1" applyAlignment="1" applyProtection="1">
      <alignment horizontal="center" vertical="center" wrapText="1"/>
      <protection locked="0"/>
    </xf>
    <xf numFmtId="0" fontId="41" fillId="0" borderId="25" xfId="0" applyFont="1" applyBorder="1" applyAlignment="1">
      <alignment horizontal="center" vertical="center" wrapText="1"/>
    </xf>
    <xf numFmtId="0" fontId="41" fillId="0" borderId="25" xfId="0" applyFont="1" applyBorder="1" applyAlignment="1">
      <alignment horizontal="center" vertical="center"/>
    </xf>
    <xf numFmtId="0" fontId="40" fillId="0" borderId="25" xfId="0" applyFont="1" applyBorder="1" applyAlignment="1">
      <alignment horizontal="left" vertical="center" wrapText="1"/>
    </xf>
    <xf numFmtId="0" fontId="2" fillId="7" borderId="25" xfId="0" applyFont="1" applyFill="1" applyBorder="1" applyAlignment="1">
      <alignment horizontal="center" vertical="center" wrapText="1"/>
    </xf>
    <xf numFmtId="0" fontId="40" fillId="11" borderId="25" xfId="0" applyFont="1" applyFill="1" applyBorder="1" applyAlignment="1" applyProtection="1">
      <alignment horizontal="center" vertical="center" wrapText="1"/>
      <protection locked="0"/>
    </xf>
    <xf numFmtId="0" fontId="40" fillId="0" borderId="25" xfId="0" applyFont="1" applyBorder="1" applyAlignment="1">
      <alignment horizontal="center" vertical="center"/>
    </xf>
    <xf numFmtId="0" fontId="6" fillId="0" borderId="25" xfId="0" applyFont="1" applyBorder="1" applyAlignment="1">
      <alignment horizontal="center" vertical="center" wrapText="1"/>
    </xf>
    <xf numFmtId="0" fontId="6" fillId="11" borderId="25" xfId="0" applyFont="1" applyFill="1" applyBorder="1" applyAlignment="1" applyProtection="1">
      <alignment horizontal="center" vertical="center" wrapText="1"/>
      <protection locked="0"/>
    </xf>
    <xf numFmtId="0" fontId="3" fillId="0" borderId="25" xfId="0" applyFont="1" applyBorder="1" applyAlignment="1">
      <alignment horizontal="center" vertical="center" wrapText="1"/>
    </xf>
    <xf numFmtId="0" fontId="6" fillId="0" borderId="25" xfId="0" applyFont="1" applyBorder="1" applyAlignment="1">
      <alignment horizontal="center" vertical="center"/>
    </xf>
    <xf numFmtId="0" fontId="6" fillId="0" borderId="25" xfId="0" applyFont="1" applyBorder="1" applyAlignment="1">
      <alignment horizontal="left" vertical="center" wrapText="1"/>
    </xf>
    <xf numFmtId="0" fontId="40" fillId="11" borderId="25" xfId="0" applyFont="1" applyFill="1" applyBorder="1" applyAlignment="1" applyProtection="1">
      <alignment horizontal="center" vertical="center"/>
      <protection locked="0"/>
    </xf>
    <xf numFmtId="0" fontId="38" fillId="7" borderId="25" xfId="0" applyFont="1" applyFill="1" applyBorder="1" applyAlignment="1">
      <alignment horizontal="center" vertical="center" wrapText="1"/>
    </xf>
    <xf numFmtId="0" fontId="40" fillId="6" borderId="25" xfId="0" applyFont="1" applyFill="1" applyBorder="1" applyAlignment="1">
      <alignment horizontal="left" vertical="center" wrapText="1"/>
    </xf>
    <xf numFmtId="0" fontId="38" fillId="7" borderId="7"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2" fillId="0" borderId="8" xfId="0" applyFont="1" applyBorder="1" applyAlignment="1">
      <alignment horizontal="center" vertical="center" wrapText="1"/>
    </xf>
    <xf numFmtId="0" fontId="40" fillId="11" borderId="21" xfId="0" applyFont="1" applyFill="1" applyBorder="1" applyAlignment="1" applyProtection="1">
      <alignment horizontal="center" vertical="center"/>
      <protection locked="0"/>
    </xf>
    <xf numFmtId="0" fontId="40" fillId="0" borderId="21" xfId="0" applyFont="1" applyBorder="1" applyAlignment="1">
      <alignment horizontal="center" vertical="center" wrapText="1"/>
    </xf>
    <xf numFmtId="0" fontId="40" fillId="0" borderId="21" xfId="0" applyFont="1" applyBorder="1" applyAlignment="1">
      <alignment horizontal="center" vertical="center"/>
    </xf>
    <xf numFmtId="0" fontId="40" fillId="11" borderId="8" xfId="0" applyFont="1" applyFill="1" applyBorder="1" applyAlignment="1" applyProtection="1">
      <alignment horizontal="center" vertical="center"/>
      <protection locked="0"/>
    </xf>
    <xf numFmtId="0" fontId="40" fillId="0" borderId="8" xfId="0" applyFont="1" applyBorder="1" applyAlignment="1">
      <alignment horizontal="center" vertical="center" wrapText="1"/>
    </xf>
    <xf numFmtId="0" fontId="40" fillId="0" borderId="8" xfId="0" applyFont="1" applyBorder="1" applyAlignment="1">
      <alignment horizontal="center" vertical="center"/>
    </xf>
    <xf numFmtId="0" fontId="40" fillId="11" borderId="23" xfId="0" applyFont="1" applyFill="1" applyBorder="1" applyAlignment="1" applyProtection="1">
      <alignment horizontal="center" vertical="center"/>
      <protection locked="0"/>
    </xf>
    <xf numFmtId="0" fontId="40" fillId="0" borderId="24" xfId="0" applyFont="1" applyBorder="1" applyAlignment="1">
      <alignment horizontal="center" vertical="center" wrapText="1"/>
    </xf>
    <xf numFmtId="0" fontId="40" fillId="0" borderId="22" xfId="0" applyFont="1" applyBorder="1" applyAlignment="1">
      <alignment horizontal="center" vertical="center"/>
    </xf>
    <xf numFmtId="0" fontId="43" fillId="7" borderId="8" xfId="0" applyFont="1" applyFill="1" applyBorder="1" applyAlignment="1">
      <alignment horizontal="center" vertical="center"/>
    </xf>
    <xf numFmtId="0" fontId="3" fillId="7" borderId="26"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40" fillId="11" borderId="21" xfId="0" applyFont="1" applyFill="1" applyBorder="1" applyAlignment="1" applyProtection="1">
      <alignment horizontal="center" vertical="center" wrapText="1"/>
      <protection locked="0"/>
    </xf>
    <xf numFmtId="0" fontId="40" fillId="0" borderId="12" xfId="0" applyFont="1" applyBorder="1" applyAlignment="1">
      <alignment horizontal="center" vertical="center"/>
    </xf>
    <xf numFmtId="0" fontId="40" fillId="0" borderId="29" xfId="0" applyFont="1" applyBorder="1" applyAlignment="1">
      <alignment horizontal="left" vertical="center" wrapText="1"/>
    </xf>
    <xf numFmtId="0" fontId="40" fillId="0" borderId="7" xfId="0" applyFont="1" applyBorder="1" applyAlignment="1">
      <alignment horizontal="left" vertical="center" wrapText="1"/>
    </xf>
    <xf numFmtId="0" fontId="40" fillId="0" borderId="9"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5" xfId="0" applyFont="1" applyBorder="1" applyAlignment="1">
      <alignment horizontal="center" vertical="center" wrapText="1"/>
    </xf>
    <xf numFmtId="9" fontId="45" fillId="0" borderId="5" xfId="0" applyNumberFormat="1" applyFont="1" applyBorder="1" applyAlignment="1">
      <alignment horizontal="center" vertical="center" wrapText="1"/>
    </xf>
    <xf numFmtId="9" fontId="45" fillId="0" borderId="4" xfId="0" applyNumberFormat="1" applyFont="1" applyBorder="1" applyAlignment="1">
      <alignment horizontal="center" vertical="center" wrapText="1"/>
    </xf>
    <xf numFmtId="0" fontId="34"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34" fillId="3" borderId="5" xfId="0" applyFont="1" applyFill="1" applyBorder="1" applyAlignment="1">
      <alignment horizontal="center" vertical="center" wrapText="1"/>
    </xf>
    <xf numFmtId="9" fontId="45" fillId="3" borderId="5" xfId="0" applyNumberFormat="1" applyFont="1" applyFill="1" applyBorder="1" applyAlignment="1">
      <alignment horizontal="center" vertical="center" wrapText="1"/>
    </xf>
    <xf numFmtId="9" fontId="47" fillId="3" borderId="4" xfId="0" applyNumberFormat="1" applyFont="1" applyFill="1" applyBorder="1" applyAlignment="1">
      <alignment horizontal="center" vertical="center" wrapText="1"/>
    </xf>
    <xf numFmtId="0" fontId="25" fillId="0" borderId="0" xfId="0" applyFont="1"/>
    <xf numFmtId="0" fontId="14" fillId="0" borderId="13" xfId="0" applyFont="1" applyBorder="1" applyAlignment="1">
      <alignment horizontal="center" vertical="center" wrapText="1"/>
    </xf>
    <xf numFmtId="0" fontId="44" fillId="0" borderId="13" xfId="0" applyFont="1" applyBorder="1" applyAlignment="1">
      <alignment horizontal="center" vertical="center" wrapText="1"/>
    </xf>
    <xf numFmtId="9" fontId="45" fillId="0" borderId="13" xfId="0" applyNumberFormat="1" applyFont="1" applyBorder="1" applyAlignment="1">
      <alignment horizontal="center" vertical="center" wrapText="1"/>
    </xf>
    <xf numFmtId="0" fontId="34" fillId="0" borderId="6" xfId="0" applyFont="1" applyBorder="1" applyAlignment="1">
      <alignment horizontal="center" vertical="center" wrapText="1"/>
    </xf>
    <xf numFmtId="0" fontId="46" fillId="0" borderId="6" xfId="0" applyFont="1" applyBorder="1" applyAlignment="1">
      <alignment horizontal="center" vertical="center" wrapText="1"/>
    </xf>
    <xf numFmtId="0" fontId="34" fillId="3" borderId="6" xfId="0" applyFont="1" applyFill="1" applyBorder="1" applyAlignment="1">
      <alignment horizontal="center" vertical="center" wrapText="1"/>
    </xf>
    <xf numFmtId="9" fontId="45" fillId="3" borderId="6" xfId="0" applyNumberFormat="1" applyFont="1" applyFill="1" applyBorder="1" applyAlignment="1">
      <alignment horizontal="center" vertical="center" wrapText="1"/>
    </xf>
    <xf numFmtId="9" fontId="47" fillId="10" borderId="4"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46" fillId="0" borderId="13" xfId="0" applyFont="1" applyBorder="1" applyAlignment="1">
      <alignment horizontal="center" vertical="center" wrapText="1"/>
    </xf>
    <xf numFmtId="0" fontId="34" fillId="3" borderId="13" xfId="0" applyFont="1" applyFill="1" applyBorder="1" applyAlignment="1">
      <alignment horizontal="center" vertical="center" wrapText="1"/>
    </xf>
    <xf numFmtId="9" fontId="47" fillId="10" borderId="13" xfId="0" applyNumberFormat="1" applyFont="1" applyFill="1" applyBorder="1" applyAlignment="1">
      <alignment horizontal="center" vertical="center" wrapText="1"/>
    </xf>
    <xf numFmtId="0" fontId="47" fillId="3" borderId="5" xfId="0" applyFont="1" applyFill="1" applyBorder="1" applyAlignment="1">
      <alignment horizontal="center" vertical="center" wrapText="1"/>
    </xf>
    <xf numFmtId="9" fontId="47" fillId="3" borderId="5" xfId="0" applyNumberFormat="1"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6" xfId="0" applyFont="1" applyBorder="1" applyAlignment="1">
      <alignment horizontal="center" vertical="center"/>
    </xf>
    <xf numFmtId="9" fontId="45" fillId="0" borderId="6" xfId="0" applyNumberFormat="1" applyFont="1" applyBorder="1" applyAlignment="1">
      <alignment horizontal="center" vertical="center" wrapText="1"/>
    </xf>
    <xf numFmtId="9" fontId="47" fillId="10" borderId="6" xfId="0" applyNumberFormat="1" applyFont="1" applyFill="1" applyBorder="1" applyAlignment="1">
      <alignment horizontal="center" vertical="center" wrapText="1"/>
    </xf>
    <xf numFmtId="9" fontId="48" fillId="0" borderId="6" xfId="0" applyNumberFormat="1" applyFont="1" applyBorder="1" applyAlignment="1">
      <alignment horizontal="center" vertical="center"/>
    </xf>
    <xf numFmtId="0" fontId="49" fillId="3" borderId="5" xfId="0" applyFont="1" applyFill="1" applyBorder="1" applyAlignment="1">
      <alignment horizontal="center" vertical="center" wrapText="1"/>
    </xf>
    <xf numFmtId="9" fontId="50" fillId="10" borderId="6" xfId="0" applyNumberFormat="1" applyFont="1" applyFill="1" applyBorder="1" applyAlignment="1">
      <alignment horizontal="center" vertical="center"/>
    </xf>
    <xf numFmtId="0" fontId="14" fillId="0" borderId="4" xfId="0" applyFont="1" applyBorder="1" applyAlignment="1">
      <alignment horizontal="center" wrapText="1"/>
    </xf>
    <xf numFmtId="0" fontId="27" fillId="0" borderId="0" xfId="0" applyFont="1" applyAlignment="1">
      <alignment wrapText="1"/>
    </xf>
    <xf numFmtId="0" fontId="27" fillId="0" borderId="0" xfId="0" applyFont="1" applyAlignment="1">
      <alignment horizontal="left" vertical="top" wrapText="1"/>
    </xf>
    <xf numFmtId="0" fontId="4" fillId="2" borderId="1" xfId="0" applyFont="1" applyFill="1" applyBorder="1"/>
    <xf numFmtId="0" fontId="4" fillId="2" borderId="2" xfId="0" applyFont="1" applyFill="1" applyBorder="1"/>
    <xf numFmtId="0" fontId="29" fillId="0" borderId="0" xfId="0" applyFont="1" applyAlignment="1">
      <alignment horizontal="left" vertical="center" wrapText="1"/>
    </xf>
    <xf numFmtId="0" fontId="27" fillId="0" borderId="0" xfId="0" applyFont="1" applyAlignment="1">
      <alignment horizontal="left" wrapText="1"/>
    </xf>
    <xf numFmtId="0" fontId="27" fillId="0" borderId="0" xfId="0" applyFont="1" applyAlignment="1">
      <alignment horizontal="left" vertical="center" wrapText="1"/>
    </xf>
    <xf numFmtId="0" fontId="4" fillId="2" borderId="13" xfId="0" applyFont="1" applyFill="1" applyBorder="1" applyAlignment="1">
      <alignment horizontal="center"/>
    </xf>
    <xf numFmtId="0" fontId="35" fillId="0" borderId="0" xfId="0" applyFont="1" applyAlignment="1">
      <alignment horizontal="center" vertical="center"/>
    </xf>
    <xf numFmtId="0" fontId="8" fillId="8" borderId="1" xfId="0" applyFont="1" applyFill="1" applyBorder="1" applyAlignment="1">
      <alignment horizontal="center"/>
    </xf>
    <xf numFmtId="0" fontId="8" fillId="8" borderId="2" xfId="0" applyFont="1" applyFill="1" applyBorder="1" applyAlignment="1">
      <alignment horizontal="center"/>
    </xf>
    <xf numFmtId="0" fontId="8" fillId="8" borderId="3" xfId="0" applyFont="1" applyFill="1" applyBorder="1" applyAlignment="1">
      <alignment horizontal="center"/>
    </xf>
    <xf numFmtId="0" fontId="26" fillId="0" borderId="0" xfId="0" applyFont="1" applyAlignment="1">
      <alignment horizontal="left" vertical="top"/>
    </xf>
    <xf numFmtId="0" fontId="5" fillId="0" borderId="2" xfId="0" applyFont="1" applyBorder="1"/>
    <xf numFmtId="0" fontId="5" fillId="0" borderId="3" xfId="0" applyFont="1" applyBorder="1"/>
    <xf numFmtId="0" fontId="34" fillId="9" borderId="14" xfId="0" applyFont="1" applyFill="1" applyBorder="1" applyAlignment="1">
      <alignment horizontal="center" vertical="center" wrapText="1"/>
    </xf>
    <xf numFmtId="0" fontId="34" fillId="9" borderId="15" xfId="0" applyFont="1" applyFill="1" applyBorder="1" applyAlignment="1">
      <alignment horizontal="center" vertical="center" wrapText="1"/>
    </xf>
    <xf numFmtId="0" fontId="34" fillId="9" borderId="16" xfId="0" applyFont="1" applyFill="1" applyBorder="1" applyAlignment="1">
      <alignment horizontal="center" vertical="center" wrapText="1"/>
    </xf>
    <xf numFmtId="0" fontId="8" fillId="2" borderId="17" xfId="0" applyFont="1" applyFill="1" applyBorder="1"/>
    <xf numFmtId="0" fontId="5" fillId="0" borderId="18" xfId="0" applyFont="1" applyBorder="1"/>
    <xf numFmtId="0" fontId="5" fillId="0" borderId="19" xfId="0" applyFont="1" applyBorder="1"/>
    <xf numFmtId="0" fontId="7" fillId="2" borderId="13" xfId="0" applyFont="1" applyFill="1" applyBorder="1" applyAlignment="1">
      <alignment horizontal="center" vertical="center" wrapText="1"/>
    </xf>
    <xf numFmtId="0" fontId="17" fillId="0" borderId="0" xfId="0" applyFont="1" applyAlignment="1">
      <alignment horizontal="center" wrapText="1"/>
    </xf>
    <xf numFmtId="0" fontId="25" fillId="0" borderId="0" xfId="0" applyFont="1" applyAlignment="1">
      <alignment horizontal="left" vertical="center" wrapText="1"/>
    </xf>
    <xf numFmtId="0" fontId="27" fillId="0" borderId="0" xfId="0" applyFont="1" applyAlignment="1">
      <alignment horizontal="center" vertical="center"/>
    </xf>
    <xf numFmtId="0" fontId="39" fillId="0" borderId="25" xfId="0" applyFont="1" applyBorder="1" applyAlignment="1">
      <alignment horizontal="center" vertical="center" wrapText="1"/>
    </xf>
    <xf numFmtId="0" fontId="37" fillId="0" borderId="25" xfId="0" applyFont="1" applyBorder="1"/>
    <xf numFmtId="0" fontId="42" fillId="0" borderId="25" xfId="0" applyFont="1" applyBorder="1" applyAlignment="1">
      <alignment horizontal="center" vertical="center" wrapText="1"/>
    </xf>
    <xf numFmtId="0" fontId="40" fillId="0" borderId="25" xfId="0" applyFont="1" applyBorder="1"/>
    <xf numFmtId="0" fontId="1" fillId="2" borderId="25" xfId="0" applyFont="1" applyFill="1" applyBorder="1"/>
    <xf numFmtId="0" fontId="13" fillId="5" borderId="25" xfId="0" applyFont="1" applyFill="1" applyBorder="1" applyAlignment="1">
      <alignment horizontal="center" vertical="center" wrapText="1"/>
    </xf>
    <xf numFmtId="0" fontId="5" fillId="0" borderId="25" xfId="0" applyFont="1" applyBorder="1"/>
    <xf numFmtId="0" fontId="25" fillId="0" borderId="0" xfId="0" applyFont="1" applyAlignment="1">
      <alignment horizontal="right" vertical="center"/>
    </xf>
    <xf numFmtId="0" fontId="38" fillId="0" borderId="25" xfId="0" applyFont="1" applyBorder="1" applyAlignment="1">
      <alignment horizontal="center" vertical="center" wrapText="1"/>
    </xf>
    <xf numFmtId="0" fontId="8" fillId="2" borderId="25" xfId="0" applyFont="1" applyFill="1" applyBorder="1"/>
    <xf numFmtId="0" fontId="38" fillId="5" borderId="25"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40" fillId="0" borderId="25" xfId="0" applyFont="1" applyBorder="1" applyAlignment="1">
      <alignment horizontal="left" vertical="center" wrapText="1"/>
    </xf>
    <xf numFmtId="0" fontId="40" fillId="0" borderId="25" xfId="0" applyFont="1" applyBorder="1" applyAlignment="1">
      <alignment horizontal="left"/>
    </xf>
    <xf numFmtId="0" fontId="3" fillId="0" borderId="25" xfId="0" applyFont="1" applyBorder="1" applyAlignment="1">
      <alignment horizontal="center" vertical="center" wrapText="1"/>
    </xf>
    <xf numFmtId="0" fontId="3" fillId="0" borderId="9" xfId="0" applyFont="1" applyBorder="1" applyAlignment="1">
      <alignment horizontal="center" vertical="center" wrapText="1"/>
    </xf>
    <xf numFmtId="0" fontId="37" fillId="0" borderId="10" xfId="0" applyFont="1" applyBorder="1"/>
    <xf numFmtId="0" fontId="37" fillId="0" borderId="11" xfId="0" applyFont="1" applyBorder="1"/>
    <xf numFmtId="0" fontId="8" fillId="2" borderId="28" xfId="0" applyFont="1" applyFill="1" applyBorder="1"/>
    <xf numFmtId="0" fontId="5" fillId="0" borderId="30" xfId="0" applyFont="1" applyBorder="1"/>
    <xf numFmtId="0" fontId="5" fillId="0" borderId="27" xfId="0" applyFont="1" applyBorder="1"/>
    <xf numFmtId="0" fontId="13" fillId="5" borderId="7" xfId="0" applyFont="1" applyFill="1" applyBorder="1" applyAlignment="1">
      <alignment horizontal="center" vertical="center" wrapText="1"/>
    </xf>
    <xf numFmtId="0" fontId="5" fillId="0" borderId="10" xfId="0" applyFont="1" applyBorder="1"/>
    <xf numFmtId="0" fontId="5" fillId="0" borderId="11" xfId="0" applyFont="1" applyBorder="1"/>
  </cellXfs>
  <cellStyles count="1">
    <cellStyle name="Normal" xfId="0" builtinId="0"/>
  </cellStyles>
  <dxfs count="0"/>
  <tableStyles count="0" defaultTableStyle="TableStyleMedium2" defaultPivotStyle="PivotStyleLight16"/>
  <colors>
    <mruColors>
      <color rgb="FF089AFF"/>
      <color rgb="FFFF8200"/>
      <color rgb="FFFEE200"/>
      <color rgb="FF224665"/>
      <color rgb="FF17AFDF"/>
      <color rgb="FF2F5491"/>
      <color rgb="FF4285F4"/>
      <color rgb="FF1A0000"/>
      <color rgb="FF8EC7EE"/>
      <color rgb="FF1F8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2000" b="0">
                <a:solidFill>
                  <a:srgbClr val="757575"/>
                </a:solidFill>
                <a:latin typeface="+mn-lt"/>
              </a:defRPr>
            </a:pPr>
            <a:r>
              <a:rPr lang="en-US" sz="2000" b="0">
                <a:solidFill>
                  <a:srgbClr val="757575"/>
                </a:solidFill>
                <a:latin typeface="+mn-lt"/>
              </a:rPr>
              <a:t>Figure</a:t>
            </a:r>
            <a:r>
              <a:rPr lang="en-US" sz="2000" b="0" baseline="0">
                <a:solidFill>
                  <a:srgbClr val="757575"/>
                </a:solidFill>
                <a:latin typeface="+mn-lt"/>
              </a:rPr>
              <a:t> 4a</a:t>
            </a:r>
            <a:r>
              <a:rPr lang="en-US" sz="2000" b="0">
                <a:solidFill>
                  <a:srgbClr val="757575"/>
                </a:solidFill>
                <a:latin typeface="+mn-lt"/>
              </a:rPr>
              <a:t>:</a:t>
            </a:r>
            <a:r>
              <a:rPr lang="en-US" sz="2000" b="0" baseline="0">
                <a:solidFill>
                  <a:srgbClr val="757575"/>
                </a:solidFill>
                <a:latin typeface="+mn-lt"/>
              </a:rPr>
              <a:t> </a:t>
            </a:r>
            <a:r>
              <a:rPr lang="en-US" sz="2000" b="0">
                <a:solidFill>
                  <a:srgbClr val="757575"/>
                </a:solidFill>
                <a:latin typeface="+mn-lt"/>
              </a:rPr>
              <a:t>Distribution of Potential Scores by</a:t>
            </a:r>
            <a:r>
              <a:rPr lang="en-US" sz="2000" b="0" baseline="0">
                <a:solidFill>
                  <a:srgbClr val="757575"/>
                </a:solidFill>
                <a:latin typeface="+mn-lt"/>
              </a:rPr>
              <a:t> Overall Category</a:t>
            </a:r>
            <a:endParaRPr lang="en-US" sz="2000" b="0">
              <a:solidFill>
                <a:srgbClr val="757575"/>
              </a:solidFill>
              <a:latin typeface="+mn-lt"/>
            </a:endParaRPr>
          </a:p>
        </c:rich>
      </c:tx>
      <c:layout>
        <c:manualLayout>
          <c:xMode val="edge"/>
          <c:yMode val="edge"/>
          <c:x val="8.2918098789714012E-2"/>
          <c:y val="5.4606569178623096E-2"/>
        </c:manualLayout>
      </c:layout>
      <c:overlay val="0"/>
    </c:title>
    <c:autoTitleDeleted val="0"/>
    <c:plotArea>
      <c:layout>
        <c:manualLayout>
          <c:layoutTarget val="inner"/>
          <c:xMode val="edge"/>
          <c:yMode val="edge"/>
          <c:x val="8.9959336630867623E-2"/>
          <c:y val="0.32414041420813677"/>
          <c:w val="0.30889966091545523"/>
          <c:h val="0.5876723382898531"/>
        </c:manualLayout>
      </c:layout>
      <c:doughnutChart>
        <c:varyColors val="1"/>
        <c:ser>
          <c:idx val="0"/>
          <c:order val="0"/>
          <c:dPt>
            <c:idx val="0"/>
            <c:bubble3D val="0"/>
            <c:spPr>
              <a:solidFill>
                <a:srgbClr val="089AFF"/>
              </a:solidFill>
            </c:spPr>
            <c:extLst>
              <c:ext xmlns:c16="http://schemas.microsoft.com/office/drawing/2014/chart" uri="{C3380CC4-5D6E-409C-BE32-E72D297353CC}">
                <c16:uniqueId val="{00000003-3831-4C9C-8C27-BB95E5EEF649}"/>
              </c:ext>
            </c:extLst>
          </c:dPt>
          <c:dPt>
            <c:idx val="1"/>
            <c:bubble3D val="0"/>
            <c:spPr>
              <a:solidFill>
                <a:srgbClr val="FEE200"/>
              </a:solidFill>
            </c:spPr>
            <c:extLst>
              <c:ext xmlns:c16="http://schemas.microsoft.com/office/drawing/2014/chart" uri="{C3380CC4-5D6E-409C-BE32-E72D297353CC}">
                <c16:uniqueId val="{00000005-3831-4C9C-8C27-BB95E5EEF649}"/>
              </c:ext>
            </c:extLst>
          </c:dPt>
          <c:dPt>
            <c:idx val="2"/>
            <c:bubble3D val="0"/>
            <c:spPr>
              <a:solidFill>
                <a:srgbClr val="FF8200"/>
              </a:solidFill>
            </c:spPr>
            <c:extLst>
              <c:ext xmlns:c16="http://schemas.microsoft.com/office/drawing/2014/chart" uri="{C3380CC4-5D6E-409C-BE32-E72D297353CC}">
                <c16:uniqueId val="{00000006-273A-4FEA-802C-0B13A0F08FA1}"/>
              </c:ext>
            </c:extLst>
          </c:dPt>
          <c:dLbls>
            <c:dLbl>
              <c:idx val="0"/>
              <c:tx>
                <c:rich>
                  <a:bodyPr/>
                  <a:lstStyle/>
                  <a:p>
                    <a:fld id="{FDE66BA0-F1B4-5749-AB64-56681F1E399A}" type="PERCENTAGE">
                      <a:rPr lang="en-US">
                        <a:solidFill>
                          <a:schemeClr val="bg1"/>
                        </a:solidFill>
                      </a:rPr>
                      <a:pPr/>
                      <a:t>[PERCENTAGE]</a:t>
                    </a:fld>
                    <a:endParaRPr lang="en-US"/>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31-4C9C-8C27-BB95E5EEF649}"/>
                </c:ext>
              </c:extLst>
            </c:dLbl>
            <c:dLbl>
              <c:idx val="2"/>
              <c:tx>
                <c:rich>
                  <a:bodyPr/>
                  <a:lstStyle/>
                  <a:p>
                    <a:fld id="{A7663347-95A5-4245-AC38-1AF09CF55B26}" type="PERCENTAGE">
                      <a:rPr lang="en-US">
                        <a:solidFill>
                          <a:schemeClr val="bg1"/>
                        </a:solidFill>
                      </a:rPr>
                      <a:pPr/>
                      <a:t>[PERCENTAGE]</a:t>
                    </a:fld>
                    <a:endParaRPr lang="en-US"/>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273A-4FEA-802C-0B13A0F08FA1}"/>
                </c:ext>
              </c:extLst>
            </c:dLbl>
            <c:spPr>
              <a:noFill/>
              <a:ln>
                <a:noFill/>
              </a:ln>
              <a:effectLst/>
            </c:spPr>
            <c:txPr>
              <a:bodyPr wrap="square" lIns="38100" tIns="19050" rIns="38100" bIns="19050" anchor="ctr">
                <a:spAutoFit/>
              </a:bodyPr>
              <a:lstStyle/>
              <a:p>
                <a:pPr>
                  <a:defRPr sz="1400" b="1">
                    <a:solidFill>
                      <a:schemeClr val="tx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'Summary Tables'!$B$85:$B$88</c15:sqref>
                  </c15:fullRef>
                </c:ext>
              </c:extLst>
              <c:f>'Summary Tables'!$B$86:$B$88</c:f>
              <c:strCache>
                <c:ptCount val="3"/>
                <c:pt idx="0">
                  <c:v>Developer's Score - General</c:v>
                </c:pt>
                <c:pt idx="1">
                  <c:v>Developer's Score - Project Type</c:v>
                </c:pt>
                <c:pt idx="2">
                  <c:v>External Score</c:v>
                </c:pt>
              </c:strCache>
            </c:strRef>
          </c:cat>
          <c:val>
            <c:numRef>
              <c:extLst>
                <c:ext xmlns:c15="http://schemas.microsoft.com/office/drawing/2012/chart" uri="{02D57815-91ED-43cb-92C2-25804820EDAC}">
                  <c15:fullRef>
                    <c15:sqref>'Summary Tables'!$C$85:$C$88</c15:sqref>
                  </c15:fullRef>
                </c:ext>
              </c:extLst>
              <c:f>'Summary Tables'!$C$86:$C$88</c:f>
              <c:numCache>
                <c:formatCode>General</c:formatCode>
                <c:ptCount val="3"/>
                <c:pt idx="0">
                  <c:v>25</c:v>
                </c:pt>
                <c:pt idx="1">
                  <c:v>10</c:v>
                </c:pt>
                <c:pt idx="2">
                  <c:v>15</c:v>
                </c:pt>
              </c:numCache>
            </c:numRef>
          </c:val>
          <c:extLst>
            <c:ext xmlns:c15="http://schemas.microsoft.com/office/drawing/2012/chart" uri="{02D57815-91ED-43cb-92C2-25804820EDAC}">
              <c15:categoryFilterExceptions>
                <c15:categoryFilterException>
                  <c15:sqref>'Summary Tables'!$C$85</c15:sqref>
                  <c15:spPr xmlns:c15="http://schemas.microsoft.com/office/drawing/2012/chart">
                    <a:solidFill>
                      <a:srgbClr val="4285F4"/>
                    </a:solidFill>
                  </c15:spPr>
                  <c15:bubble3D val="0"/>
                </c15:categoryFilterException>
              </c15:categoryFilterExceptions>
            </c:ext>
            <c:ext xmlns:c16="http://schemas.microsoft.com/office/drawing/2014/chart" uri="{C3380CC4-5D6E-409C-BE32-E72D297353CC}">
              <c16:uniqueId val="{00000006-3831-4C9C-8C27-BB95E5EEF649}"/>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47206401590021713"/>
          <c:y val="0.37909304917714087"/>
          <c:w val="0.46016517287713116"/>
          <c:h val="0.43146960704236031"/>
        </c:manualLayout>
      </c:layout>
      <c:overlay val="0"/>
      <c:txPr>
        <a:bodyPr/>
        <a:lstStyle/>
        <a:p>
          <a:pPr lvl="0">
            <a:defRPr sz="1400"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Figure 5: Distributon</a:t>
            </a:r>
            <a:r>
              <a:rPr lang="en-US" sz="2000" baseline="0"/>
              <a:t> of Scores Relative to Category</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rgbClr val="089AFF"/>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4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 Tables'!$B$85:$B$89</c15:sqref>
                  </c15:fullRef>
                </c:ext>
              </c:extLst>
              <c:f>('Summary Tables'!$B$85,'Summary Tables'!$B$88:$B$89)</c:f>
              <c:strCache>
                <c:ptCount val="3"/>
                <c:pt idx="0">
                  <c:v>Final Developer's Score</c:v>
                </c:pt>
                <c:pt idx="1">
                  <c:v>External Score</c:v>
                </c:pt>
                <c:pt idx="2">
                  <c:v>Total</c:v>
                </c:pt>
              </c:strCache>
            </c:strRef>
          </c:cat>
          <c:val>
            <c:numRef>
              <c:extLst>
                <c:ext xmlns:c15="http://schemas.microsoft.com/office/drawing/2012/chart" uri="{02D57815-91ED-43cb-92C2-25804820EDAC}">
                  <c15:fullRef>
                    <c15:sqref>'Summary Tables'!$F$85:$F$89</c15:sqref>
                  </c15:fullRef>
                </c:ext>
              </c:extLst>
              <c:f>('Summary Tables'!$F$85,'Summary Tables'!$F$88:$F$89)</c:f>
              <c:numCache>
                <c:formatCode>0%</c:formatCode>
                <c:ptCount val="3"/>
                <c:pt idx="0">
                  <c:v>0</c:v>
                </c:pt>
                <c:pt idx="1">
                  <c:v>0</c:v>
                </c:pt>
                <c:pt idx="2">
                  <c:v>0</c:v>
                </c:pt>
              </c:numCache>
            </c:numRef>
          </c:val>
          <c:extLst>
            <c:ext xmlns:c16="http://schemas.microsoft.com/office/drawing/2014/chart" uri="{C3380CC4-5D6E-409C-BE32-E72D297353CC}">
              <c16:uniqueId val="{00000000-6E6A-4437-8247-36D3294980DB}"/>
            </c:ext>
          </c:extLst>
        </c:ser>
        <c:ser>
          <c:idx val="1"/>
          <c:order val="1"/>
          <c:spPr>
            <a:solidFill>
              <a:srgbClr val="1F8AD6">
                <a:alpha val="17000"/>
              </a:srgbClr>
            </a:solidFill>
            <a:ln>
              <a:noFill/>
            </a:ln>
            <a:effectLst/>
          </c:spPr>
          <c:invertIfNegative val="0"/>
          <c:dLbls>
            <c:delete val="1"/>
          </c:dLbls>
          <c:cat>
            <c:strRef>
              <c:extLst>
                <c:ext xmlns:c15="http://schemas.microsoft.com/office/drawing/2012/chart" uri="{02D57815-91ED-43cb-92C2-25804820EDAC}">
                  <c15:fullRef>
                    <c15:sqref>'Summary Tables'!$B$85:$B$89</c15:sqref>
                  </c15:fullRef>
                </c:ext>
              </c:extLst>
              <c:f>('Summary Tables'!$B$85,'Summary Tables'!$B$88:$B$89)</c:f>
              <c:strCache>
                <c:ptCount val="3"/>
                <c:pt idx="0">
                  <c:v>Final Developer's Score</c:v>
                </c:pt>
                <c:pt idx="1">
                  <c:v>External Score</c:v>
                </c:pt>
                <c:pt idx="2">
                  <c:v>Total</c:v>
                </c:pt>
              </c:strCache>
            </c:strRef>
          </c:cat>
          <c:val>
            <c:numRef>
              <c:extLst>
                <c:ext xmlns:c15="http://schemas.microsoft.com/office/drawing/2012/chart" uri="{02D57815-91ED-43cb-92C2-25804820EDAC}">
                  <c15:fullRef>
                    <c15:sqref>'Summary Tables'!$G$85:$G$89</c15:sqref>
                  </c15:fullRef>
                </c:ext>
              </c:extLst>
              <c:f>('Summary Tables'!$G$85,'Summary Tables'!$G$88:$G$89)</c:f>
              <c:numCache>
                <c:formatCode>0%</c:formatCode>
                <c:ptCount val="3"/>
                <c:pt idx="0">
                  <c:v>1</c:v>
                </c:pt>
                <c:pt idx="1">
                  <c:v>1</c:v>
                </c:pt>
                <c:pt idx="2">
                  <c:v>1</c:v>
                </c:pt>
              </c:numCache>
            </c:numRef>
          </c:val>
          <c:extLst>
            <c:ext xmlns:c16="http://schemas.microsoft.com/office/drawing/2014/chart" uri="{C3380CC4-5D6E-409C-BE32-E72D297353CC}">
              <c16:uniqueId val="{00000001-6E6A-4437-8247-36D3294980DB}"/>
            </c:ext>
          </c:extLst>
        </c:ser>
        <c:dLbls>
          <c:dLblPos val="ctr"/>
          <c:showLegendKey val="0"/>
          <c:showVal val="1"/>
          <c:showCatName val="0"/>
          <c:showSerName val="0"/>
          <c:showPercent val="0"/>
          <c:showBubbleSize val="0"/>
        </c:dLbls>
        <c:gapWidth val="150"/>
        <c:overlap val="100"/>
        <c:axId val="1334159247"/>
        <c:axId val="1334153007"/>
      </c:barChart>
      <c:catAx>
        <c:axId val="1334159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34153007"/>
        <c:crosses val="autoZero"/>
        <c:auto val="1"/>
        <c:lblAlgn val="ctr"/>
        <c:lblOffset val="100"/>
        <c:noMultiLvlLbl val="0"/>
      </c:catAx>
      <c:valAx>
        <c:axId val="13341530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4159247"/>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2000" b="0">
                <a:solidFill>
                  <a:srgbClr val="757575"/>
                </a:solidFill>
                <a:latin typeface="+mn-lt"/>
              </a:defRPr>
            </a:pPr>
            <a:r>
              <a:rPr lang="en-US" sz="2000" b="0">
                <a:solidFill>
                  <a:srgbClr val="757575"/>
                </a:solidFill>
                <a:latin typeface="+mn-lt"/>
              </a:rPr>
              <a:t>Figure 2a:</a:t>
            </a:r>
            <a:r>
              <a:rPr lang="en-US" sz="2000" b="0" baseline="0">
                <a:solidFill>
                  <a:srgbClr val="757575"/>
                </a:solidFill>
                <a:latin typeface="+mn-lt"/>
              </a:rPr>
              <a:t> </a:t>
            </a:r>
            <a:r>
              <a:rPr lang="en-US" sz="2000" b="0">
                <a:solidFill>
                  <a:srgbClr val="757575"/>
                </a:solidFill>
                <a:latin typeface="+mn-lt"/>
              </a:rPr>
              <a:t>Distribution of Potential Scores by</a:t>
            </a:r>
            <a:r>
              <a:rPr lang="en-US" sz="2000" b="0" baseline="0">
                <a:solidFill>
                  <a:srgbClr val="757575"/>
                </a:solidFill>
                <a:latin typeface="+mn-lt"/>
              </a:rPr>
              <a:t> Subcategory</a:t>
            </a:r>
            <a:endParaRPr lang="en-US" sz="2000" b="0">
              <a:solidFill>
                <a:srgbClr val="757575"/>
              </a:solidFill>
              <a:latin typeface="+mn-lt"/>
            </a:endParaRPr>
          </a:p>
        </c:rich>
      </c:tx>
      <c:layout>
        <c:manualLayout>
          <c:xMode val="edge"/>
          <c:yMode val="edge"/>
          <c:x val="8.2918098789714012E-2"/>
          <c:y val="5.4606569178623096E-2"/>
        </c:manualLayout>
      </c:layout>
      <c:overlay val="0"/>
    </c:title>
    <c:autoTitleDeleted val="0"/>
    <c:plotArea>
      <c:layout>
        <c:manualLayout>
          <c:layoutTarget val="inner"/>
          <c:xMode val="edge"/>
          <c:yMode val="edge"/>
          <c:x val="8.6095038606467195E-2"/>
          <c:y val="0.26012358796600243"/>
          <c:w val="0.40357496251326641"/>
          <c:h val="0.71229561438062761"/>
        </c:manualLayout>
      </c:layout>
      <c:doughnutChart>
        <c:varyColors val="1"/>
        <c:ser>
          <c:idx val="0"/>
          <c:order val="0"/>
          <c:dPt>
            <c:idx val="0"/>
            <c:bubble3D val="0"/>
            <c:spPr>
              <a:solidFill>
                <a:srgbClr val="224665"/>
              </a:solidFill>
            </c:spPr>
            <c:extLst>
              <c:ext xmlns:c16="http://schemas.microsoft.com/office/drawing/2014/chart" uri="{C3380CC4-5D6E-409C-BE32-E72D297353CC}">
                <c16:uniqueId val="{00000006-C3E0-455C-B820-1B7E0E455336}"/>
              </c:ext>
            </c:extLst>
          </c:dPt>
          <c:dPt>
            <c:idx val="1"/>
            <c:bubble3D val="0"/>
            <c:spPr>
              <a:solidFill>
                <a:srgbClr val="089AFF"/>
              </a:solidFill>
            </c:spPr>
            <c:extLst>
              <c:ext xmlns:c16="http://schemas.microsoft.com/office/drawing/2014/chart" uri="{C3380CC4-5D6E-409C-BE32-E72D297353CC}">
                <c16:uniqueId val="{00000001-1B71-46D1-8EB5-23E230532FD8}"/>
              </c:ext>
            </c:extLst>
          </c:dPt>
          <c:dPt>
            <c:idx val="2"/>
            <c:bubble3D val="0"/>
            <c:spPr>
              <a:solidFill>
                <a:srgbClr val="FF8200"/>
              </a:solidFill>
            </c:spPr>
            <c:extLst>
              <c:ext xmlns:c16="http://schemas.microsoft.com/office/drawing/2014/chart" uri="{C3380CC4-5D6E-409C-BE32-E72D297353CC}">
                <c16:uniqueId val="{00000003-1B71-46D1-8EB5-23E230532FD8}"/>
              </c:ext>
            </c:extLst>
          </c:dPt>
          <c:dPt>
            <c:idx val="3"/>
            <c:bubble3D val="0"/>
            <c:spPr>
              <a:solidFill>
                <a:srgbClr val="FEE200"/>
              </a:solidFill>
            </c:spPr>
            <c:extLst>
              <c:ext xmlns:c16="http://schemas.microsoft.com/office/drawing/2014/chart" uri="{C3380CC4-5D6E-409C-BE32-E72D297353CC}">
                <c16:uniqueId val="{00000004-37C2-4BBD-9164-82F8FD2AB89C}"/>
              </c:ext>
            </c:extLst>
          </c:dPt>
          <c:dLbls>
            <c:dLbl>
              <c:idx val="0"/>
              <c:spPr>
                <a:noFill/>
                <a:ln>
                  <a:noFill/>
                </a:ln>
                <a:effectLst/>
              </c:spPr>
              <c:txPr>
                <a:bodyPr wrap="square" lIns="38100" tIns="19050" rIns="38100" bIns="19050" anchor="ctr">
                  <a:spAutoFit/>
                </a:bodyPr>
                <a:lstStyle/>
                <a:p>
                  <a:pPr>
                    <a:defRPr sz="1400" b="1">
                      <a:solidFill>
                        <a:schemeClr val="bg1"/>
                      </a:solidFill>
                    </a:defRPr>
                  </a:pPr>
                  <a:endParaRPr lang="en-US"/>
                </a:p>
              </c:txPr>
              <c:showLegendKey val="0"/>
              <c:showVal val="0"/>
              <c:showCatName val="0"/>
              <c:showSerName val="0"/>
              <c:showPercent val="1"/>
              <c:showBubbleSize val="0"/>
              <c:extLst>
                <c:ext xmlns:c16="http://schemas.microsoft.com/office/drawing/2014/chart" uri="{C3380CC4-5D6E-409C-BE32-E72D297353CC}">
                  <c16:uniqueId val="{00000006-C3E0-455C-B820-1B7E0E455336}"/>
                </c:ext>
              </c:extLst>
            </c:dLbl>
            <c:dLbl>
              <c:idx val="1"/>
              <c:spPr>
                <a:noFill/>
                <a:ln>
                  <a:noFill/>
                </a:ln>
                <a:effectLst/>
              </c:spPr>
              <c:txPr>
                <a:bodyPr wrap="square" lIns="38100" tIns="19050" rIns="38100" bIns="19050" anchor="ctr">
                  <a:spAutoFit/>
                </a:bodyPr>
                <a:lstStyle/>
                <a:p>
                  <a:pPr>
                    <a:defRPr sz="1400" b="1">
                      <a:solidFill>
                        <a:schemeClr val="bg1"/>
                      </a:solidFill>
                    </a:defRPr>
                  </a:pPr>
                  <a:endParaRPr lang="en-US"/>
                </a:p>
              </c:txPr>
              <c:showLegendKey val="0"/>
              <c:showVal val="0"/>
              <c:showCatName val="0"/>
              <c:showSerName val="0"/>
              <c:showPercent val="1"/>
              <c:showBubbleSize val="0"/>
              <c:extLst>
                <c:ext xmlns:c16="http://schemas.microsoft.com/office/drawing/2014/chart" uri="{C3380CC4-5D6E-409C-BE32-E72D297353CC}">
                  <c16:uniqueId val="{00000001-1B71-46D1-8EB5-23E230532FD8}"/>
                </c:ext>
              </c:extLst>
            </c:dLbl>
            <c:dLbl>
              <c:idx val="2"/>
              <c:spPr>
                <a:noFill/>
                <a:ln>
                  <a:noFill/>
                </a:ln>
                <a:effectLst/>
              </c:spPr>
              <c:txPr>
                <a:bodyPr wrap="square" lIns="38100" tIns="19050" rIns="38100" bIns="19050" anchor="ctr">
                  <a:spAutoFit/>
                </a:bodyPr>
                <a:lstStyle/>
                <a:p>
                  <a:pPr>
                    <a:defRPr sz="1400" b="1">
                      <a:solidFill>
                        <a:schemeClr val="bg1"/>
                      </a:solidFill>
                    </a:defRPr>
                  </a:pPr>
                  <a:endParaRPr lang="en-US"/>
                </a:p>
              </c:txPr>
              <c:showLegendKey val="0"/>
              <c:showVal val="0"/>
              <c:showCatName val="0"/>
              <c:showSerName val="0"/>
              <c:showPercent val="1"/>
              <c:showBubbleSize val="0"/>
              <c:extLst>
                <c:ext xmlns:c16="http://schemas.microsoft.com/office/drawing/2014/chart" uri="{C3380CC4-5D6E-409C-BE32-E72D297353CC}">
                  <c16:uniqueId val="{00000003-1B71-46D1-8EB5-23E230532FD8}"/>
                </c:ext>
              </c:extLst>
            </c:dLbl>
            <c:spPr>
              <a:noFill/>
              <a:ln>
                <a:noFill/>
              </a:ln>
              <a:effectLst/>
            </c:spPr>
            <c:txPr>
              <a:bodyPr wrap="square" lIns="38100" tIns="19050" rIns="38100" bIns="19050" anchor="ctr">
                <a:spAutoFit/>
              </a:bodyPr>
              <a:lstStyle/>
              <a:p>
                <a:pPr>
                  <a:defRPr sz="1400" b="1">
                    <a:solidFill>
                      <a:schemeClr val="tx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 Tables'!$B$55:$B$58</c:f>
              <c:strCache>
                <c:ptCount val="4"/>
                <c:pt idx="0">
                  <c:v>Procedural Justice</c:v>
                </c:pt>
                <c:pt idx="1">
                  <c:v>Distributional Justice</c:v>
                </c:pt>
                <c:pt idx="2">
                  <c:v>Restorative Justice</c:v>
                </c:pt>
                <c:pt idx="3">
                  <c:v>Other Socio-Economic and Environmental Factors</c:v>
                </c:pt>
              </c:strCache>
            </c:strRef>
          </c:cat>
          <c:val>
            <c:numRef>
              <c:f>'Summary Tables'!$C$55:$C$58</c:f>
              <c:numCache>
                <c:formatCode>General</c:formatCode>
                <c:ptCount val="4"/>
                <c:pt idx="0">
                  <c:v>8</c:v>
                </c:pt>
                <c:pt idx="1">
                  <c:v>5</c:v>
                </c:pt>
                <c:pt idx="2">
                  <c:v>8</c:v>
                </c:pt>
                <c:pt idx="3">
                  <c:v>29</c:v>
                </c:pt>
              </c:numCache>
            </c:numRef>
          </c:val>
          <c:extLst>
            <c:ext xmlns:c16="http://schemas.microsoft.com/office/drawing/2014/chart" uri="{C3380CC4-5D6E-409C-BE32-E72D297353CC}">
              <c16:uniqueId val="{00000004-1B71-46D1-8EB5-23E230532FD8}"/>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47592831392461754"/>
          <c:y val="0.3347607735351083"/>
          <c:w val="0.52199394126753851"/>
          <c:h val="0.52013412997170638"/>
        </c:manualLayout>
      </c:layout>
      <c:overlay val="0"/>
      <c:txPr>
        <a:bodyPr/>
        <a:lstStyle/>
        <a:p>
          <a:pPr lvl="0">
            <a:defRPr sz="1800"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2000" b="0">
                <a:solidFill>
                  <a:srgbClr val="757575"/>
                </a:solidFill>
                <a:latin typeface="+mn-lt"/>
              </a:defRPr>
            </a:pPr>
            <a:r>
              <a:rPr lang="en-US" sz="2000" b="0">
                <a:solidFill>
                  <a:srgbClr val="757575"/>
                </a:solidFill>
                <a:latin typeface="+mn-lt"/>
              </a:rPr>
              <a:t>Figure 2b:</a:t>
            </a:r>
            <a:r>
              <a:rPr lang="en-US" sz="2000" b="0" baseline="0">
                <a:solidFill>
                  <a:srgbClr val="757575"/>
                </a:solidFill>
                <a:latin typeface="+mn-lt"/>
              </a:rPr>
              <a:t> </a:t>
            </a:r>
            <a:r>
              <a:rPr lang="en-US" sz="2000" b="0">
                <a:solidFill>
                  <a:srgbClr val="757575"/>
                </a:solidFill>
                <a:latin typeface="+mn-lt"/>
              </a:rPr>
              <a:t>Distribution of Actual Scores by</a:t>
            </a:r>
            <a:r>
              <a:rPr lang="en-US" sz="2000" b="0" baseline="0">
                <a:solidFill>
                  <a:srgbClr val="757575"/>
                </a:solidFill>
                <a:latin typeface="+mn-lt"/>
              </a:rPr>
              <a:t> Subcategory</a:t>
            </a:r>
            <a:endParaRPr lang="en-US" sz="2000" b="0">
              <a:solidFill>
                <a:srgbClr val="757575"/>
              </a:solidFill>
              <a:latin typeface="+mn-lt"/>
            </a:endParaRPr>
          </a:p>
        </c:rich>
      </c:tx>
      <c:layout>
        <c:manualLayout>
          <c:xMode val="edge"/>
          <c:yMode val="edge"/>
          <c:x val="8.2918098789714012E-2"/>
          <c:y val="5.4606569178623096E-2"/>
        </c:manualLayout>
      </c:layout>
      <c:overlay val="0"/>
    </c:title>
    <c:autoTitleDeleted val="0"/>
    <c:plotArea>
      <c:layout>
        <c:manualLayout>
          <c:layoutTarget val="inner"/>
          <c:xMode val="edge"/>
          <c:yMode val="edge"/>
          <c:x val="8.9959336630867623E-2"/>
          <c:y val="0.32414041420813677"/>
          <c:w val="0.30889966091545523"/>
          <c:h val="0.5876723382898531"/>
        </c:manualLayout>
      </c:layout>
      <c:doughnutChart>
        <c:varyColors val="1"/>
        <c:ser>
          <c:idx val="0"/>
          <c:order val="0"/>
          <c:dPt>
            <c:idx val="0"/>
            <c:bubble3D val="0"/>
            <c:spPr>
              <a:solidFill>
                <a:srgbClr val="224665"/>
              </a:solidFill>
            </c:spPr>
            <c:extLst>
              <c:ext xmlns:c16="http://schemas.microsoft.com/office/drawing/2014/chart" uri="{C3380CC4-5D6E-409C-BE32-E72D297353CC}">
                <c16:uniqueId val="{00000006-08DA-4B0E-96E8-378462DE6AA3}"/>
              </c:ext>
            </c:extLst>
          </c:dPt>
          <c:dPt>
            <c:idx val="1"/>
            <c:bubble3D val="0"/>
            <c:spPr>
              <a:solidFill>
                <a:srgbClr val="089AFF"/>
              </a:solidFill>
            </c:spPr>
            <c:extLst>
              <c:ext xmlns:c16="http://schemas.microsoft.com/office/drawing/2014/chart" uri="{C3380CC4-5D6E-409C-BE32-E72D297353CC}">
                <c16:uniqueId val="{00000001-70FD-4555-8C0F-E24C27DECAC5}"/>
              </c:ext>
            </c:extLst>
          </c:dPt>
          <c:dPt>
            <c:idx val="2"/>
            <c:bubble3D val="0"/>
            <c:spPr>
              <a:solidFill>
                <a:srgbClr val="FF8200"/>
              </a:solidFill>
            </c:spPr>
            <c:extLst>
              <c:ext xmlns:c16="http://schemas.microsoft.com/office/drawing/2014/chart" uri="{C3380CC4-5D6E-409C-BE32-E72D297353CC}">
                <c16:uniqueId val="{00000003-70FD-4555-8C0F-E24C27DECAC5}"/>
              </c:ext>
            </c:extLst>
          </c:dPt>
          <c:dPt>
            <c:idx val="3"/>
            <c:bubble3D val="0"/>
            <c:spPr>
              <a:solidFill>
                <a:srgbClr val="FEE200"/>
              </a:solidFill>
            </c:spPr>
            <c:extLst>
              <c:ext xmlns:c16="http://schemas.microsoft.com/office/drawing/2014/chart" uri="{C3380CC4-5D6E-409C-BE32-E72D297353CC}">
                <c16:uniqueId val="{00000008-70FD-4555-8C0F-E24C27DECAC5}"/>
              </c:ext>
            </c:extLst>
          </c:dPt>
          <c:dLbls>
            <c:dLbl>
              <c:idx val="0"/>
              <c:tx>
                <c:rich>
                  <a:bodyPr/>
                  <a:lstStyle/>
                  <a:p>
                    <a:fld id="{FFE4E722-7D08-2249-82AB-1ADCA4ACA331}" type="PERCENTAGE">
                      <a:rPr lang="en-US">
                        <a:solidFill>
                          <a:schemeClr val="bg1"/>
                        </a:solidFill>
                      </a:rPr>
                      <a:pPr/>
                      <a:t>[PERCENTAGE]</a:t>
                    </a:fld>
                    <a:endParaRPr lang="en-US"/>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08DA-4B0E-96E8-378462DE6AA3}"/>
                </c:ext>
              </c:extLst>
            </c:dLbl>
            <c:dLbl>
              <c:idx val="1"/>
              <c:tx>
                <c:rich>
                  <a:bodyPr/>
                  <a:lstStyle/>
                  <a:p>
                    <a:fld id="{445F873A-D1FA-3045-8751-5E345DFDB85D}" type="PERCENTAGE">
                      <a:rPr lang="en-US">
                        <a:solidFill>
                          <a:schemeClr val="bg1"/>
                        </a:solidFill>
                      </a:rPr>
                      <a:pPr/>
                      <a:t>[PERCENTAGE]</a:t>
                    </a:fld>
                    <a:endParaRPr lang="en-US"/>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0FD-4555-8C0F-E24C27DECAC5}"/>
                </c:ext>
              </c:extLst>
            </c:dLbl>
            <c:dLbl>
              <c:idx val="2"/>
              <c:tx>
                <c:rich>
                  <a:bodyPr/>
                  <a:lstStyle/>
                  <a:p>
                    <a:fld id="{C9273549-7789-4A42-BE7B-3C2951D1EC00}" type="PERCENTAGE">
                      <a:rPr lang="en-US">
                        <a:solidFill>
                          <a:schemeClr val="bg1"/>
                        </a:solidFill>
                      </a:rPr>
                      <a:pPr/>
                      <a:t>[PERCENTAGE]</a:t>
                    </a:fld>
                    <a:endParaRPr lang="en-US"/>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0FD-4555-8C0F-E24C27DECAC5}"/>
                </c:ext>
              </c:extLst>
            </c:dLbl>
            <c:spPr>
              <a:noFill/>
              <a:ln>
                <a:noFill/>
              </a:ln>
              <a:effectLst/>
            </c:spPr>
            <c:txPr>
              <a:bodyPr wrap="square" lIns="38100" tIns="19050" rIns="38100" bIns="19050" anchor="ctr">
                <a:spAutoFit/>
              </a:bodyPr>
              <a:lstStyle/>
              <a:p>
                <a:pPr>
                  <a:defRPr sz="1400" b="1">
                    <a:solidFill>
                      <a:schemeClr val="tx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 Tables'!$B$55:$B$58</c:f>
              <c:strCache>
                <c:ptCount val="4"/>
                <c:pt idx="0">
                  <c:v>Procedural Justice</c:v>
                </c:pt>
                <c:pt idx="1">
                  <c:v>Distributional Justice</c:v>
                </c:pt>
                <c:pt idx="2">
                  <c:v>Restorative Justice</c:v>
                </c:pt>
                <c:pt idx="3">
                  <c:v>Other Socio-Economic and Environmental Factors</c:v>
                </c:pt>
              </c:strCache>
            </c:strRef>
          </c:cat>
          <c:val>
            <c:numRef>
              <c:f>'Summary Tables'!$D$55:$D$58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70FD-4555-8C0F-E24C27DECAC5}"/>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47206415572057675"/>
          <c:y val="0.3544911604146842"/>
          <c:w val="0.49007271371839772"/>
          <c:h val="0.52672643557522081"/>
        </c:manualLayout>
      </c:layout>
      <c:overlay val="0"/>
      <c:txPr>
        <a:bodyPr/>
        <a:lstStyle/>
        <a:p>
          <a:pPr lvl="0">
            <a:defRPr sz="1800"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Figure 3:</a:t>
            </a:r>
            <a:r>
              <a:rPr lang="en-US" sz="2000" baseline="0"/>
              <a:t> </a:t>
            </a:r>
            <a:r>
              <a:rPr lang="en-US" sz="2000"/>
              <a:t>Distribution</a:t>
            </a:r>
            <a:r>
              <a:rPr lang="en-US" sz="2000" baseline="0"/>
              <a:t> of Scores by Subcategory</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rgbClr val="089AFF"/>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4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Tables'!$B$55:$B$59</c:f>
              <c:strCache>
                <c:ptCount val="5"/>
                <c:pt idx="0">
                  <c:v>Procedural Justice</c:v>
                </c:pt>
                <c:pt idx="1">
                  <c:v>Distributional Justice</c:v>
                </c:pt>
                <c:pt idx="2">
                  <c:v>Restorative Justice</c:v>
                </c:pt>
                <c:pt idx="3">
                  <c:v>Other Socio-Economic and Environmental Factors</c:v>
                </c:pt>
                <c:pt idx="4">
                  <c:v>Total</c:v>
                </c:pt>
              </c:strCache>
            </c:strRef>
          </c:cat>
          <c:val>
            <c:numRef>
              <c:f>'Summary Tables'!$F$55:$F$59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0DA6-4449-8322-4E5831CCB5B9}"/>
            </c:ext>
          </c:extLst>
        </c:ser>
        <c:ser>
          <c:idx val="1"/>
          <c:order val="1"/>
          <c:spPr>
            <a:solidFill>
              <a:srgbClr val="1F8AD6">
                <a:alpha val="17000"/>
              </a:srgbClr>
            </a:solidFill>
            <a:ln>
              <a:noFill/>
            </a:ln>
            <a:effectLst/>
          </c:spPr>
          <c:invertIfNegative val="0"/>
          <c:dLbls>
            <c:delete val="1"/>
          </c:dLbls>
          <c:cat>
            <c:strRef>
              <c:f>'Summary Tables'!$B$55:$B$59</c:f>
              <c:strCache>
                <c:ptCount val="5"/>
                <c:pt idx="0">
                  <c:v>Procedural Justice</c:v>
                </c:pt>
                <c:pt idx="1">
                  <c:v>Distributional Justice</c:v>
                </c:pt>
                <c:pt idx="2">
                  <c:v>Restorative Justice</c:v>
                </c:pt>
                <c:pt idx="3">
                  <c:v>Other Socio-Economic and Environmental Factors</c:v>
                </c:pt>
                <c:pt idx="4">
                  <c:v>Total</c:v>
                </c:pt>
              </c:strCache>
            </c:strRef>
          </c:cat>
          <c:val>
            <c:numRef>
              <c:f>'Summary Tables'!$G$55:$G$59</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1-0DA6-4449-8322-4E5831CCB5B9}"/>
            </c:ext>
          </c:extLst>
        </c:ser>
        <c:dLbls>
          <c:dLblPos val="ctr"/>
          <c:showLegendKey val="0"/>
          <c:showVal val="1"/>
          <c:showCatName val="0"/>
          <c:showSerName val="0"/>
          <c:showPercent val="0"/>
          <c:showBubbleSize val="0"/>
        </c:dLbls>
        <c:gapWidth val="150"/>
        <c:overlap val="100"/>
        <c:axId val="1334159247"/>
        <c:axId val="1334153007"/>
      </c:barChart>
      <c:catAx>
        <c:axId val="1334159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34153007"/>
        <c:crosses val="autoZero"/>
        <c:auto val="1"/>
        <c:lblAlgn val="ctr"/>
        <c:lblOffset val="100"/>
        <c:noMultiLvlLbl val="0"/>
      </c:catAx>
      <c:valAx>
        <c:axId val="13341530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4159247"/>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2000" b="0">
                <a:solidFill>
                  <a:srgbClr val="757575"/>
                </a:solidFill>
                <a:latin typeface="+mn-lt"/>
              </a:defRPr>
            </a:pPr>
            <a:r>
              <a:rPr lang="en-US" sz="2000" b="0">
                <a:solidFill>
                  <a:srgbClr val="757575"/>
                </a:solidFill>
                <a:latin typeface="+mn-lt"/>
              </a:rPr>
              <a:t>Figure</a:t>
            </a:r>
            <a:r>
              <a:rPr lang="en-US" sz="2000" b="0" baseline="0">
                <a:solidFill>
                  <a:srgbClr val="757575"/>
                </a:solidFill>
                <a:latin typeface="+mn-lt"/>
              </a:rPr>
              <a:t> 4b</a:t>
            </a:r>
            <a:r>
              <a:rPr lang="en-US" sz="2000" b="0">
                <a:solidFill>
                  <a:srgbClr val="757575"/>
                </a:solidFill>
                <a:latin typeface="+mn-lt"/>
              </a:rPr>
              <a:t>:</a:t>
            </a:r>
            <a:r>
              <a:rPr lang="en-US" sz="2000" b="0" baseline="0">
                <a:solidFill>
                  <a:srgbClr val="757575"/>
                </a:solidFill>
                <a:latin typeface="+mn-lt"/>
              </a:rPr>
              <a:t> </a:t>
            </a:r>
            <a:r>
              <a:rPr lang="en-US" sz="2000" b="0">
                <a:solidFill>
                  <a:srgbClr val="757575"/>
                </a:solidFill>
                <a:latin typeface="+mn-lt"/>
              </a:rPr>
              <a:t>Distribution of Actual Scores by</a:t>
            </a:r>
            <a:r>
              <a:rPr lang="en-US" sz="2000" b="0" baseline="0">
                <a:solidFill>
                  <a:srgbClr val="757575"/>
                </a:solidFill>
                <a:latin typeface="+mn-lt"/>
              </a:rPr>
              <a:t> Overall Category</a:t>
            </a:r>
            <a:endParaRPr lang="en-US" sz="2000" b="0">
              <a:solidFill>
                <a:srgbClr val="757575"/>
              </a:solidFill>
              <a:latin typeface="+mn-lt"/>
            </a:endParaRPr>
          </a:p>
        </c:rich>
      </c:tx>
      <c:layout>
        <c:manualLayout>
          <c:xMode val="edge"/>
          <c:yMode val="edge"/>
          <c:x val="8.2918098789714012E-2"/>
          <c:y val="5.4606569178623096E-2"/>
        </c:manualLayout>
      </c:layout>
      <c:overlay val="0"/>
    </c:title>
    <c:autoTitleDeleted val="0"/>
    <c:plotArea>
      <c:layout>
        <c:manualLayout>
          <c:layoutTarget val="inner"/>
          <c:xMode val="edge"/>
          <c:yMode val="edge"/>
          <c:x val="8.9959336630867623E-2"/>
          <c:y val="0.32414041420813677"/>
          <c:w val="0.30889966091545523"/>
          <c:h val="0.5876723382898531"/>
        </c:manualLayout>
      </c:layout>
      <c:doughnutChart>
        <c:varyColors val="1"/>
        <c:ser>
          <c:idx val="0"/>
          <c:order val="0"/>
          <c:dPt>
            <c:idx val="0"/>
            <c:bubble3D val="0"/>
            <c:spPr>
              <a:solidFill>
                <a:srgbClr val="089AFF"/>
              </a:solidFill>
            </c:spPr>
            <c:extLst>
              <c:ext xmlns:c16="http://schemas.microsoft.com/office/drawing/2014/chart" uri="{C3380CC4-5D6E-409C-BE32-E72D297353CC}">
                <c16:uniqueId val="{00000001-D281-45A3-9AFD-34B9D3E9B1B3}"/>
              </c:ext>
            </c:extLst>
          </c:dPt>
          <c:dPt>
            <c:idx val="1"/>
            <c:bubble3D val="0"/>
            <c:spPr>
              <a:solidFill>
                <a:srgbClr val="FEE200"/>
              </a:solidFill>
            </c:spPr>
            <c:extLst>
              <c:ext xmlns:c16="http://schemas.microsoft.com/office/drawing/2014/chart" uri="{C3380CC4-5D6E-409C-BE32-E72D297353CC}">
                <c16:uniqueId val="{00000003-D281-45A3-9AFD-34B9D3E9B1B3}"/>
              </c:ext>
            </c:extLst>
          </c:dPt>
          <c:dPt>
            <c:idx val="2"/>
            <c:bubble3D val="0"/>
            <c:spPr>
              <a:solidFill>
                <a:srgbClr val="FF8200"/>
              </a:solidFill>
            </c:spPr>
            <c:extLst>
              <c:ext xmlns:c16="http://schemas.microsoft.com/office/drawing/2014/chart" uri="{C3380CC4-5D6E-409C-BE32-E72D297353CC}">
                <c16:uniqueId val="{00000004-FAF5-4E95-8F89-7A01B68F2B4C}"/>
              </c:ext>
            </c:extLst>
          </c:dPt>
          <c:dLbls>
            <c:dLbl>
              <c:idx val="0"/>
              <c:tx>
                <c:rich>
                  <a:bodyPr/>
                  <a:lstStyle/>
                  <a:p>
                    <a:fld id="{F02F53B6-6B75-3B43-8FB6-C0C49535517D}" type="PERCENTAGE">
                      <a:rPr lang="en-US">
                        <a:solidFill>
                          <a:schemeClr val="bg1"/>
                        </a:solidFill>
                      </a:rPr>
                      <a:pPr/>
                      <a:t>[PERCENTAGE]</a:t>
                    </a:fld>
                    <a:endParaRPr lang="en-US"/>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D281-45A3-9AFD-34B9D3E9B1B3}"/>
                </c:ext>
              </c:extLst>
            </c:dLbl>
            <c:dLbl>
              <c:idx val="2"/>
              <c:tx>
                <c:rich>
                  <a:bodyPr/>
                  <a:lstStyle/>
                  <a:p>
                    <a:fld id="{68887B7B-8E9F-D54C-AF03-FE6BA958CF91}" type="PERCENTAGE">
                      <a:rPr lang="en-US">
                        <a:solidFill>
                          <a:schemeClr val="bg1"/>
                        </a:solidFill>
                      </a:rPr>
                      <a:pPr/>
                      <a:t>[PERCENTAGE]</a:t>
                    </a:fld>
                    <a:endParaRPr lang="en-US"/>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AF5-4E95-8F89-7A01B68F2B4C}"/>
                </c:ext>
              </c:extLst>
            </c:dLbl>
            <c:spPr>
              <a:noFill/>
              <a:ln>
                <a:noFill/>
              </a:ln>
              <a:effectLst/>
            </c:spPr>
            <c:txPr>
              <a:bodyPr wrap="square" lIns="38100" tIns="19050" rIns="38100" bIns="19050" anchor="ctr">
                <a:spAutoFit/>
              </a:bodyPr>
              <a:lstStyle/>
              <a:p>
                <a:pPr>
                  <a:defRPr sz="1400" b="1">
                    <a:solidFill>
                      <a:schemeClr val="tx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'Summary Tables'!$B$85:$B$88</c15:sqref>
                  </c15:fullRef>
                </c:ext>
              </c:extLst>
              <c:f>'Summary Tables'!$B$86:$B$88</c:f>
              <c:strCache>
                <c:ptCount val="3"/>
                <c:pt idx="0">
                  <c:v>Developer's Score - General</c:v>
                </c:pt>
                <c:pt idx="1">
                  <c:v>Developer's Score - Project Type</c:v>
                </c:pt>
                <c:pt idx="2">
                  <c:v>External Score</c:v>
                </c:pt>
              </c:strCache>
            </c:strRef>
          </c:cat>
          <c:val>
            <c:numRef>
              <c:extLst>
                <c:ext xmlns:c15="http://schemas.microsoft.com/office/drawing/2012/chart" uri="{02D57815-91ED-43cb-92C2-25804820EDAC}">
                  <c15:fullRef>
                    <c15:sqref>'Summary Tables'!$D$85:$D$88</c15:sqref>
                  </c15:fullRef>
                </c:ext>
              </c:extLst>
              <c:f>'Summary Tables'!$D$86:$D$88</c:f>
              <c:numCache>
                <c:formatCode>General</c:formatCode>
                <c:ptCount val="3"/>
                <c:pt idx="0">
                  <c:v>0</c:v>
                </c:pt>
                <c:pt idx="1">
                  <c:v>0</c:v>
                </c:pt>
                <c:pt idx="2">
                  <c:v>0</c:v>
                </c:pt>
              </c:numCache>
            </c:numRef>
          </c:val>
          <c:extLst>
            <c:ext xmlns:c16="http://schemas.microsoft.com/office/drawing/2014/chart" uri="{C3380CC4-5D6E-409C-BE32-E72D297353CC}">
              <c16:uniqueId val="{00000004-D281-45A3-9AFD-34B9D3E9B1B3}"/>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47206401590021713"/>
          <c:y val="0.37909304917714087"/>
          <c:w val="0.46016517287713116"/>
          <c:h val="0.43146960704236031"/>
        </c:manualLayout>
      </c:layout>
      <c:overlay val="0"/>
      <c:txPr>
        <a:bodyPr/>
        <a:lstStyle/>
        <a:p>
          <a:pPr lvl="0">
            <a:defRPr sz="1400"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Figure 1:</a:t>
            </a:r>
            <a:r>
              <a:rPr lang="en-US" sz="2000" baseline="0"/>
              <a:t> </a:t>
            </a:r>
            <a:r>
              <a:rPr lang="en-US" sz="2000"/>
              <a:t>Distribution</a:t>
            </a:r>
            <a:r>
              <a:rPr lang="en-US" sz="2000" baseline="0"/>
              <a:t> of Developer Score by Subcategory</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rgbClr val="089AFF"/>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4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Tables'!$B$30:$B$34</c:f>
              <c:strCache>
                <c:ptCount val="5"/>
                <c:pt idx="0">
                  <c:v>Procedural Justice</c:v>
                </c:pt>
                <c:pt idx="1">
                  <c:v>Distributional Justice</c:v>
                </c:pt>
                <c:pt idx="2">
                  <c:v>Restorative Justice</c:v>
                </c:pt>
                <c:pt idx="3">
                  <c:v>Other Socio-Economic and Environmental Factors</c:v>
                </c:pt>
                <c:pt idx="4">
                  <c:v>Subtotal</c:v>
                </c:pt>
              </c:strCache>
            </c:strRef>
          </c:cat>
          <c:val>
            <c:numRef>
              <c:f>'Summary Tables'!$F$30:$F$34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E1B-44F1-8658-3E50E180CD0A}"/>
            </c:ext>
          </c:extLst>
        </c:ser>
        <c:ser>
          <c:idx val="1"/>
          <c:order val="1"/>
          <c:spPr>
            <a:solidFill>
              <a:srgbClr val="1F8AD6">
                <a:alpha val="17000"/>
              </a:srgbClr>
            </a:solidFill>
            <a:ln>
              <a:noFill/>
            </a:ln>
            <a:effectLst/>
          </c:spPr>
          <c:invertIfNegative val="0"/>
          <c:dLbls>
            <c:delete val="1"/>
          </c:dLbls>
          <c:cat>
            <c:strRef>
              <c:f>'Summary Tables'!$B$30:$B$34</c:f>
              <c:strCache>
                <c:ptCount val="5"/>
                <c:pt idx="0">
                  <c:v>Procedural Justice</c:v>
                </c:pt>
                <c:pt idx="1">
                  <c:v>Distributional Justice</c:v>
                </c:pt>
                <c:pt idx="2">
                  <c:v>Restorative Justice</c:v>
                </c:pt>
                <c:pt idx="3">
                  <c:v>Other Socio-Economic and Environmental Factors</c:v>
                </c:pt>
                <c:pt idx="4">
                  <c:v>Subtotal</c:v>
                </c:pt>
              </c:strCache>
            </c:strRef>
          </c:cat>
          <c:val>
            <c:numRef>
              <c:f>'Summary Tables'!$G$30:$G$34</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1-6E1B-44F1-8658-3E50E180CD0A}"/>
            </c:ext>
          </c:extLst>
        </c:ser>
        <c:dLbls>
          <c:dLblPos val="ctr"/>
          <c:showLegendKey val="0"/>
          <c:showVal val="1"/>
          <c:showCatName val="0"/>
          <c:showSerName val="0"/>
          <c:showPercent val="0"/>
          <c:showBubbleSize val="0"/>
        </c:dLbls>
        <c:gapWidth val="150"/>
        <c:overlap val="100"/>
        <c:axId val="1334159247"/>
        <c:axId val="1334153007"/>
      </c:barChart>
      <c:catAx>
        <c:axId val="1334159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34153007"/>
        <c:crosses val="autoZero"/>
        <c:auto val="1"/>
        <c:lblAlgn val="ctr"/>
        <c:lblOffset val="100"/>
        <c:noMultiLvlLbl val="0"/>
      </c:catAx>
      <c:valAx>
        <c:axId val="13341530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4159247"/>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264575</xdr:colOff>
      <xdr:row>81</xdr:row>
      <xdr:rowOff>250266</xdr:rowOff>
    </xdr:from>
    <xdr:ext cx="6638800" cy="3823109"/>
    <xdr:graphicFrame macro="">
      <xdr:nvGraphicFramePr>
        <xdr:cNvPr id="3" name="Chart 2" title="Char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9</xdr:col>
      <xdr:colOff>21228</xdr:colOff>
      <xdr:row>97</xdr:row>
      <xdr:rowOff>274762</xdr:rowOff>
    </xdr:from>
    <xdr:to>
      <xdr:col>17</xdr:col>
      <xdr:colOff>479281</xdr:colOff>
      <xdr:row>120</xdr:row>
      <xdr:rowOff>107376</xdr:rowOff>
    </xdr:to>
    <xdr:graphicFrame macro="">
      <xdr:nvGraphicFramePr>
        <xdr:cNvPr id="8" name="Chart 7">
          <a:extLst>
            <a:ext uri="{FF2B5EF4-FFF2-40B4-BE49-F238E27FC236}">
              <a16:creationId xmlns:a16="http://schemas.microsoft.com/office/drawing/2014/main" id="{A1C5C9D3-3014-2E0A-7BF0-5834CD484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209446</xdr:colOff>
      <xdr:row>48</xdr:row>
      <xdr:rowOff>251988</xdr:rowOff>
    </xdr:from>
    <xdr:ext cx="6572992" cy="3724149"/>
    <xdr:graphicFrame macro="">
      <xdr:nvGraphicFramePr>
        <xdr:cNvPr id="11" name="Chart 10" title="Chart">
          <a:extLst>
            <a:ext uri="{FF2B5EF4-FFF2-40B4-BE49-F238E27FC236}">
              <a16:creationId xmlns:a16="http://schemas.microsoft.com/office/drawing/2014/main" id="{CBEF112B-BF64-4564-A8B0-E4DACC9816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16</xdr:col>
      <xdr:colOff>212317</xdr:colOff>
      <xdr:row>48</xdr:row>
      <xdr:rowOff>314523</xdr:rowOff>
    </xdr:from>
    <xdr:ext cx="6803571" cy="3673928"/>
    <xdr:graphicFrame macro="">
      <xdr:nvGraphicFramePr>
        <xdr:cNvPr id="5" name="Chart 4" title="Chart">
          <a:extLst>
            <a:ext uri="{FF2B5EF4-FFF2-40B4-BE49-F238E27FC236}">
              <a16:creationId xmlns:a16="http://schemas.microsoft.com/office/drawing/2014/main" id="{0ACF38A0-1EC8-4661-A0BD-25D9984509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twoCellAnchor>
    <xdr:from>
      <xdr:col>8</xdr:col>
      <xdr:colOff>866930</xdr:colOff>
      <xdr:row>61</xdr:row>
      <xdr:rowOff>342263</xdr:rowOff>
    </xdr:from>
    <xdr:to>
      <xdr:col>17</xdr:col>
      <xdr:colOff>474280</xdr:colOff>
      <xdr:row>73</xdr:row>
      <xdr:rowOff>203038</xdr:rowOff>
    </xdr:to>
    <xdr:graphicFrame macro="">
      <xdr:nvGraphicFramePr>
        <xdr:cNvPr id="6" name="Chart 5">
          <a:extLst>
            <a:ext uri="{FF2B5EF4-FFF2-40B4-BE49-F238E27FC236}">
              <a16:creationId xmlns:a16="http://schemas.microsoft.com/office/drawing/2014/main" id="{8BFDF122-886E-4E94-8247-3BA9ADEE1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16</xdr:col>
      <xdr:colOff>449053</xdr:colOff>
      <xdr:row>81</xdr:row>
      <xdr:rowOff>243149</xdr:rowOff>
    </xdr:from>
    <xdr:ext cx="6638800" cy="3823109"/>
    <xdr:graphicFrame macro="">
      <xdr:nvGraphicFramePr>
        <xdr:cNvPr id="10" name="Chart 9" title="Chart">
          <a:extLst>
            <a:ext uri="{FF2B5EF4-FFF2-40B4-BE49-F238E27FC236}">
              <a16:creationId xmlns:a16="http://schemas.microsoft.com/office/drawing/2014/main" id="{C1B4BA9F-44CB-4C32-BA82-27685F83EE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0</xdr:colOff>
      <xdr:row>1</xdr:row>
      <xdr:rowOff>0</xdr:rowOff>
    </xdr:from>
    <xdr:ext cx="3335134" cy="949812"/>
    <xdr:pic>
      <xdr:nvPicPr>
        <xdr:cNvPr id="9" name="image1.png" title="Image">
          <a:extLst>
            <a:ext uri="{FF2B5EF4-FFF2-40B4-BE49-F238E27FC236}">
              <a16:creationId xmlns:a16="http://schemas.microsoft.com/office/drawing/2014/main" id="{F554C6ED-9EE6-4F38-BE8C-7E0A8113F70A}"/>
            </a:ext>
          </a:extLst>
        </xdr:cNvPr>
        <xdr:cNvPicPr preferRelativeResize="0"/>
      </xdr:nvPicPr>
      <xdr:blipFill>
        <a:blip xmlns:r="http://schemas.openxmlformats.org/officeDocument/2006/relationships" r:embed="rId7" cstate="print"/>
        <a:stretch>
          <a:fillRect/>
        </a:stretch>
      </xdr:blipFill>
      <xdr:spPr>
        <a:xfrm>
          <a:off x="394607" y="190500"/>
          <a:ext cx="3335134" cy="949812"/>
        </a:xfrm>
        <a:prstGeom prst="rect">
          <a:avLst/>
        </a:prstGeom>
        <a:noFill/>
      </xdr:spPr>
    </xdr:pic>
    <xdr:clientData fLocksWithSheet="0"/>
  </xdr:oneCellAnchor>
  <xdr:twoCellAnchor>
    <xdr:from>
      <xdr:col>7</xdr:col>
      <xdr:colOff>695869</xdr:colOff>
      <xdr:row>26</xdr:row>
      <xdr:rowOff>449036</xdr:rowOff>
    </xdr:from>
    <xdr:to>
      <xdr:col>14</xdr:col>
      <xdr:colOff>361457</xdr:colOff>
      <xdr:row>38</xdr:row>
      <xdr:rowOff>371203</xdr:rowOff>
    </xdr:to>
    <xdr:graphicFrame macro="">
      <xdr:nvGraphicFramePr>
        <xdr:cNvPr id="12" name="Chart 11">
          <a:extLst>
            <a:ext uri="{FF2B5EF4-FFF2-40B4-BE49-F238E27FC236}">
              <a16:creationId xmlns:a16="http://schemas.microsoft.com/office/drawing/2014/main" id="{E9F3B267-101A-4E91-8FE3-5BCDCBA7D5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15986</xdr:colOff>
      <xdr:row>1</xdr:row>
      <xdr:rowOff>39562</xdr:rowOff>
    </xdr:from>
    <xdr:ext cx="3335134" cy="949812"/>
    <xdr:pic>
      <xdr:nvPicPr>
        <xdr:cNvPr id="2" name="image1.png" title="Image">
          <a:extLst>
            <a:ext uri="{FF2B5EF4-FFF2-40B4-BE49-F238E27FC236}">
              <a16:creationId xmlns:a16="http://schemas.microsoft.com/office/drawing/2014/main" id="{E31F5879-764C-443F-85D7-25DA66CEE395}"/>
            </a:ext>
          </a:extLst>
        </xdr:cNvPr>
        <xdr:cNvPicPr preferRelativeResize="0"/>
      </xdr:nvPicPr>
      <xdr:blipFill>
        <a:blip xmlns:r="http://schemas.openxmlformats.org/officeDocument/2006/relationships" r:embed="rId1" cstate="print"/>
        <a:stretch>
          <a:fillRect/>
        </a:stretch>
      </xdr:blipFill>
      <xdr:spPr>
        <a:xfrm>
          <a:off x="408192" y="230062"/>
          <a:ext cx="3335134" cy="94981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16697</xdr:colOff>
      <xdr:row>1</xdr:row>
      <xdr:rowOff>33618</xdr:rowOff>
    </xdr:from>
    <xdr:ext cx="3335134" cy="949812"/>
    <xdr:pic>
      <xdr:nvPicPr>
        <xdr:cNvPr id="8" name="image1.png" title="Image">
          <a:extLst>
            <a:ext uri="{FF2B5EF4-FFF2-40B4-BE49-F238E27FC236}">
              <a16:creationId xmlns:a16="http://schemas.microsoft.com/office/drawing/2014/main" id="{7511EA83-5610-43E6-B06E-9C4A1659EE1E}"/>
            </a:ext>
          </a:extLst>
        </xdr:cNvPr>
        <xdr:cNvPicPr preferRelativeResize="0"/>
      </xdr:nvPicPr>
      <xdr:blipFill>
        <a:blip xmlns:r="http://schemas.openxmlformats.org/officeDocument/2006/relationships" r:embed="rId1" cstate="print"/>
        <a:stretch>
          <a:fillRect/>
        </a:stretch>
      </xdr:blipFill>
      <xdr:spPr>
        <a:xfrm>
          <a:off x="408903" y="224118"/>
          <a:ext cx="3335134" cy="949812"/>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22416</xdr:colOff>
      <xdr:row>1</xdr:row>
      <xdr:rowOff>39559</xdr:rowOff>
    </xdr:from>
    <xdr:ext cx="3335134" cy="949812"/>
    <xdr:pic>
      <xdr:nvPicPr>
        <xdr:cNvPr id="2" name="image1.png" title="Image">
          <a:extLst>
            <a:ext uri="{FF2B5EF4-FFF2-40B4-BE49-F238E27FC236}">
              <a16:creationId xmlns:a16="http://schemas.microsoft.com/office/drawing/2014/main" id="{6702868D-ED06-4C9D-84BB-911785AE864B}"/>
            </a:ext>
          </a:extLst>
        </xdr:cNvPr>
        <xdr:cNvPicPr preferRelativeResize="0"/>
      </xdr:nvPicPr>
      <xdr:blipFill>
        <a:blip xmlns:r="http://schemas.openxmlformats.org/officeDocument/2006/relationships" r:embed="rId1" cstate="print"/>
        <a:stretch>
          <a:fillRect/>
        </a:stretch>
      </xdr:blipFill>
      <xdr:spPr>
        <a:xfrm>
          <a:off x="414622" y="230059"/>
          <a:ext cx="3335134" cy="949812"/>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22640</xdr:colOff>
      <xdr:row>1</xdr:row>
      <xdr:rowOff>39559</xdr:rowOff>
    </xdr:from>
    <xdr:ext cx="3335134" cy="949812"/>
    <xdr:pic>
      <xdr:nvPicPr>
        <xdr:cNvPr id="4" name="image1.png" title="Image">
          <a:extLst>
            <a:ext uri="{FF2B5EF4-FFF2-40B4-BE49-F238E27FC236}">
              <a16:creationId xmlns:a16="http://schemas.microsoft.com/office/drawing/2014/main" id="{6BF7DE18-3034-41BF-94CB-51B5C9DF6172}"/>
            </a:ext>
          </a:extLst>
        </xdr:cNvPr>
        <xdr:cNvPicPr preferRelativeResize="0"/>
      </xdr:nvPicPr>
      <xdr:blipFill>
        <a:blip xmlns:r="http://schemas.openxmlformats.org/officeDocument/2006/relationships" r:embed="rId1" cstate="print"/>
        <a:stretch>
          <a:fillRect/>
        </a:stretch>
      </xdr:blipFill>
      <xdr:spPr>
        <a:xfrm>
          <a:off x="414846" y="230059"/>
          <a:ext cx="3335134" cy="949812"/>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26450</xdr:colOff>
      <xdr:row>1</xdr:row>
      <xdr:rowOff>41240</xdr:rowOff>
    </xdr:from>
    <xdr:ext cx="3335134" cy="949812"/>
    <xdr:pic>
      <xdr:nvPicPr>
        <xdr:cNvPr id="4" name="image1.png" title="Image">
          <a:extLst>
            <a:ext uri="{FF2B5EF4-FFF2-40B4-BE49-F238E27FC236}">
              <a16:creationId xmlns:a16="http://schemas.microsoft.com/office/drawing/2014/main" id="{D81D409F-6F00-4D1F-BA58-1604695EA5E4}"/>
            </a:ext>
          </a:extLst>
        </xdr:cNvPr>
        <xdr:cNvPicPr preferRelativeResize="0"/>
      </xdr:nvPicPr>
      <xdr:blipFill>
        <a:blip xmlns:r="http://schemas.openxmlformats.org/officeDocument/2006/relationships" r:embed="rId1" cstate="print"/>
        <a:stretch>
          <a:fillRect/>
        </a:stretch>
      </xdr:blipFill>
      <xdr:spPr>
        <a:xfrm>
          <a:off x="418656" y="231740"/>
          <a:ext cx="3335134" cy="949812"/>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25515</xdr:colOff>
      <xdr:row>1</xdr:row>
      <xdr:rowOff>41240</xdr:rowOff>
    </xdr:from>
    <xdr:ext cx="3335134" cy="949812"/>
    <xdr:pic>
      <xdr:nvPicPr>
        <xdr:cNvPr id="2" name="image1.png" title="Image">
          <a:extLst>
            <a:ext uri="{FF2B5EF4-FFF2-40B4-BE49-F238E27FC236}">
              <a16:creationId xmlns:a16="http://schemas.microsoft.com/office/drawing/2014/main" id="{953694B1-7222-46EB-9899-166577FECDEA}"/>
            </a:ext>
          </a:extLst>
        </xdr:cNvPr>
        <xdr:cNvPicPr preferRelativeResize="0"/>
      </xdr:nvPicPr>
      <xdr:blipFill>
        <a:blip xmlns:r="http://schemas.openxmlformats.org/officeDocument/2006/relationships" r:embed="rId1" cstate="print"/>
        <a:stretch>
          <a:fillRect/>
        </a:stretch>
      </xdr:blipFill>
      <xdr:spPr>
        <a:xfrm>
          <a:off x="417721" y="231740"/>
          <a:ext cx="3335134" cy="949812"/>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20735</xdr:colOff>
      <xdr:row>1</xdr:row>
      <xdr:rowOff>39558</xdr:rowOff>
    </xdr:from>
    <xdr:ext cx="3335134" cy="949812"/>
    <xdr:pic>
      <xdr:nvPicPr>
        <xdr:cNvPr id="3" name="image1.png" title="Image">
          <a:extLst>
            <a:ext uri="{FF2B5EF4-FFF2-40B4-BE49-F238E27FC236}">
              <a16:creationId xmlns:a16="http://schemas.microsoft.com/office/drawing/2014/main" id="{AAA5E773-7C7E-49D7-B70B-F9AFFF043DDC}"/>
            </a:ext>
          </a:extLst>
        </xdr:cNvPr>
        <xdr:cNvPicPr preferRelativeResize="0"/>
      </xdr:nvPicPr>
      <xdr:blipFill>
        <a:blip xmlns:r="http://schemas.openxmlformats.org/officeDocument/2006/relationships" r:embed="rId1" cstate="print"/>
        <a:stretch>
          <a:fillRect/>
        </a:stretch>
      </xdr:blipFill>
      <xdr:spPr>
        <a:xfrm>
          <a:off x="412941" y="230058"/>
          <a:ext cx="3335134" cy="94981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27"/>
  <sheetViews>
    <sheetView showGridLines="0" tabSelected="1" zoomScale="70" zoomScaleNormal="70" workbookViewId="0">
      <pane ySplit="7" topLeftCell="A8" activePane="bottomLeft" state="frozen"/>
      <selection pane="bottomLeft" activeCell="O14" sqref="O14"/>
    </sheetView>
  </sheetViews>
  <sheetFormatPr baseColWidth="10" defaultColWidth="12.6640625" defaultRowHeight="15.75" customHeight="1" x14ac:dyDescent="0.15"/>
  <cols>
    <col min="1" max="1" width="5.6640625" customWidth="1"/>
    <col min="2" max="2" width="37.6640625" customWidth="1"/>
    <col min="5" max="5" width="12.6640625" hidden="1"/>
    <col min="7" max="7" width="14.6640625" customWidth="1"/>
    <col min="8" max="8" width="37.6640625" customWidth="1"/>
  </cols>
  <sheetData>
    <row r="1" spans="1:21" ht="15" customHeight="1" x14ac:dyDescent="0.15"/>
    <row r="2" spans="1:21" ht="15" customHeight="1" x14ac:dyDescent="0.15"/>
    <row r="3" spans="1:21" ht="15" customHeight="1" x14ac:dyDescent="0.15">
      <c r="F3" s="129" t="s">
        <v>0</v>
      </c>
      <c r="G3" s="129"/>
      <c r="H3" s="129"/>
      <c r="I3" s="129"/>
      <c r="J3" s="129"/>
      <c r="K3" s="129"/>
      <c r="L3" s="129"/>
      <c r="M3" s="129"/>
      <c r="N3" s="129"/>
    </row>
    <row r="4" spans="1:21" ht="15" customHeight="1" x14ac:dyDescent="0.15">
      <c r="A4" s="1"/>
      <c r="B4" s="2"/>
      <c r="C4" s="2"/>
      <c r="F4" s="129"/>
      <c r="G4" s="129"/>
      <c r="H4" s="129"/>
      <c r="I4" s="129"/>
      <c r="J4" s="129"/>
      <c r="K4" s="129"/>
      <c r="L4" s="129"/>
      <c r="M4" s="129"/>
      <c r="N4" s="129"/>
    </row>
    <row r="5" spans="1:21" ht="15" customHeight="1" x14ac:dyDescent="0.15">
      <c r="A5" s="3"/>
      <c r="B5" s="2"/>
      <c r="C5" s="2"/>
      <c r="F5" s="129"/>
      <c r="G5" s="129"/>
      <c r="H5" s="129"/>
      <c r="I5" s="129"/>
      <c r="J5" s="129"/>
      <c r="K5" s="129"/>
      <c r="L5" s="129"/>
      <c r="M5" s="129"/>
      <c r="N5" s="129"/>
    </row>
    <row r="6" spans="1:21" ht="15" customHeight="1" x14ac:dyDescent="0.15">
      <c r="A6" s="3"/>
      <c r="B6" s="2"/>
      <c r="C6" s="2"/>
    </row>
    <row r="7" spans="1:21" ht="15" customHeight="1" x14ac:dyDescent="0.15">
      <c r="A7" s="3"/>
      <c r="B7" s="2"/>
      <c r="C7" s="2"/>
    </row>
    <row r="8" spans="1:21" ht="15" customHeight="1" x14ac:dyDescent="0.15">
      <c r="A8" s="3"/>
      <c r="B8" s="130"/>
      <c r="C8" s="131"/>
      <c r="D8" s="131"/>
      <c r="E8" s="131"/>
      <c r="F8" s="131"/>
      <c r="G8" s="131"/>
      <c r="H8" s="131"/>
      <c r="I8" s="131"/>
      <c r="J8" s="131"/>
      <c r="K8" s="131"/>
      <c r="L8" s="131"/>
      <c r="M8" s="131"/>
      <c r="N8" s="131"/>
      <c r="O8" s="131"/>
      <c r="P8" s="131"/>
      <c r="Q8" s="131"/>
      <c r="R8" s="131"/>
      <c r="S8" s="131"/>
      <c r="T8" s="131"/>
      <c r="U8" s="132"/>
    </row>
    <row r="9" spans="1:21" ht="40.25" customHeight="1" x14ac:dyDescent="0.2">
      <c r="B9" s="19" t="s">
        <v>1</v>
      </c>
      <c r="C9" s="4"/>
      <c r="D9" s="4"/>
    </row>
    <row r="10" spans="1:21" ht="10.25" customHeight="1" x14ac:dyDescent="0.15">
      <c r="B10" s="123"/>
      <c r="C10" s="134"/>
      <c r="D10" s="134"/>
      <c r="E10" s="134"/>
      <c r="F10" s="135"/>
      <c r="H10" s="144" t="s">
        <v>118</v>
      </c>
      <c r="I10" s="144"/>
      <c r="J10" s="144"/>
      <c r="K10" s="144"/>
      <c r="L10" s="144"/>
      <c r="M10" s="43"/>
    </row>
    <row r="11" spans="1:21" ht="40.25" customHeight="1" x14ac:dyDescent="0.15">
      <c r="B11" s="86" t="s">
        <v>2</v>
      </c>
      <c r="C11" s="87" t="s">
        <v>3</v>
      </c>
      <c r="D11" s="87" t="s">
        <v>4</v>
      </c>
      <c r="E11" s="87"/>
      <c r="F11" s="88" t="s">
        <v>5</v>
      </c>
      <c r="H11" s="144"/>
      <c r="I11" s="144"/>
      <c r="J11" s="144"/>
      <c r="K11" s="144"/>
      <c r="L11" s="144"/>
      <c r="M11" s="43"/>
    </row>
    <row r="12" spans="1:21" ht="40.25" customHeight="1" x14ac:dyDescent="0.15">
      <c r="B12" s="89" t="s">
        <v>6</v>
      </c>
      <c r="C12" s="90">
        <v>5</v>
      </c>
      <c r="D12" s="90">
        <f>'DS-G PJ'!F16</f>
        <v>0</v>
      </c>
      <c r="E12" s="91"/>
      <c r="F12" s="92">
        <f>D12/C12</f>
        <v>0</v>
      </c>
      <c r="H12" s="144"/>
      <c r="I12" s="144"/>
      <c r="J12" s="144"/>
      <c r="K12" s="144"/>
      <c r="L12" s="144"/>
      <c r="M12" s="43"/>
    </row>
    <row r="13" spans="1:21" ht="40.25" customHeight="1" x14ac:dyDescent="0.15">
      <c r="B13" s="89" t="s">
        <v>7</v>
      </c>
      <c r="C13" s="90">
        <v>5</v>
      </c>
      <c r="D13" s="90">
        <f>'DS-G DJ'!F17</f>
        <v>0</v>
      </c>
      <c r="E13" s="91"/>
      <c r="F13" s="92">
        <f>D13/C13</f>
        <v>0</v>
      </c>
      <c r="H13" s="144"/>
      <c r="I13" s="144"/>
      <c r="J13" s="144"/>
      <c r="K13" s="144"/>
      <c r="L13" s="144"/>
      <c r="M13" s="43"/>
    </row>
    <row r="14" spans="1:21" ht="40.25" customHeight="1" x14ac:dyDescent="0.15">
      <c r="B14" s="89" t="s">
        <v>8</v>
      </c>
      <c r="C14" s="90">
        <v>5</v>
      </c>
      <c r="D14" s="90">
        <f>'DS-G RJ'!G15</f>
        <v>0</v>
      </c>
      <c r="E14" s="91"/>
      <c r="F14" s="92">
        <f>D14/C14</f>
        <v>0</v>
      </c>
      <c r="H14" s="144"/>
      <c r="I14" s="144"/>
      <c r="J14" s="144"/>
      <c r="K14" s="144"/>
      <c r="L14" s="144"/>
      <c r="M14" s="43"/>
    </row>
    <row r="15" spans="1:21" ht="40.25" customHeight="1" x14ac:dyDescent="0.15">
      <c r="B15" s="89" t="s">
        <v>9</v>
      </c>
      <c r="C15" s="90">
        <v>10</v>
      </c>
      <c r="D15" s="90">
        <f>'DS-G SE &amp; E'!F21</f>
        <v>0</v>
      </c>
      <c r="E15" s="91"/>
      <c r="F15" s="92">
        <f>D15/C15</f>
        <v>0</v>
      </c>
      <c r="H15" s="144"/>
      <c r="I15" s="144"/>
      <c r="J15" s="144"/>
      <c r="K15" s="144"/>
      <c r="L15" s="144"/>
      <c r="M15" s="43"/>
    </row>
    <row r="16" spans="1:21" ht="40.25" customHeight="1" x14ac:dyDescent="0.15">
      <c r="B16" s="93" t="s">
        <v>10</v>
      </c>
      <c r="C16" s="94">
        <v>25</v>
      </c>
      <c r="D16" s="95">
        <f>SUM(D12:D15)</f>
        <v>0</v>
      </c>
      <c r="E16" s="96"/>
      <c r="F16" s="97">
        <f>D16/C16</f>
        <v>0</v>
      </c>
      <c r="H16" s="144"/>
      <c r="I16" s="144"/>
      <c r="J16" s="144"/>
      <c r="K16" s="144"/>
      <c r="L16" s="144"/>
      <c r="M16" s="43"/>
    </row>
    <row r="17" spans="2:18" ht="30" customHeight="1" x14ac:dyDescent="0.15">
      <c r="H17" s="144"/>
      <c r="I17" s="144"/>
      <c r="J17" s="144"/>
      <c r="K17" s="144"/>
      <c r="L17" s="144"/>
      <c r="M17" s="43"/>
    </row>
    <row r="18" spans="2:18" ht="40.25" customHeight="1" x14ac:dyDescent="0.2">
      <c r="B18" s="19"/>
      <c r="C18" s="4"/>
      <c r="D18" s="4"/>
    </row>
    <row r="19" spans="2:18" ht="40.25" customHeight="1" x14ac:dyDescent="0.2">
      <c r="B19" s="19" t="s">
        <v>11</v>
      </c>
      <c r="C19" s="4"/>
      <c r="D19" s="4"/>
    </row>
    <row r="20" spans="2:18" ht="10.25" customHeight="1" x14ac:dyDescent="0.15">
      <c r="B20" s="139"/>
      <c r="C20" s="140"/>
      <c r="D20" s="140"/>
      <c r="E20" s="140"/>
      <c r="F20" s="141"/>
      <c r="H20" s="142"/>
      <c r="I20" s="142"/>
      <c r="J20" s="142"/>
      <c r="K20" s="142"/>
    </row>
    <row r="21" spans="2:18" ht="40.25" customHeight="1" x14ac:dyDescent="0.2">
      <c r="B21" s="136" t="s">
        <v>12</v>
      </c>
      <c r="C21" s="137"/>
      <c r="D21" s="137"/>
      <c r="E21" s="137"/>
      <c r="F21" s="138"/>
      <c r="G21" s="98"/>
      <c r="H21" s="136" t="s">
        <v>13</v>
      </c>
      <c r="I21" s="137"/>
      <c r="J21" s="137"/>
      <c r="K21" s="138"/>
    </row>
    <row r="22" spans="2:18" ht="40.25" customHeight="1" x14ac:dyDescent="0.2">
      <c r="B22" s="86" t="s">
        <v>2</v>
      </c>
      <c r="C22" s="87" t="s">
        <v>3</v>
      </c>
      <c r="D22" s="87" t="s">
        <v>4</v>
      </c>
      <c r="E22" s="87"/>
      <c r="F22" s="86" t="s">
        <v>5</v>
      </c>
      <c r="G22" s="98"/>
      <c r="H22" s="99" t="s">
        <v>2</v>
      </c>
      <c r="I22" s="99" t="s">
        <v>3</v>
      </c>
      <c r="J22" s="99" t="s">
        <v>4</v>
      </c>
      <c r="K22" s="99" t="s">
        <v>5</v>
      </c>
    </row>
    <row r="23" spans="2:18" ht="40.25" customHeight="1" x14ac:dyDescent="0.2">
      <c r="B23" s="89" t="s">
        <v>9</v>
      </c>
      <c r="C23" s="90">
        <v>10</v>
      </c>
      <c r="D23" s="90" t="str">
        <f>'DS-TS OFF'!F18</f>
        <v>n.a</v>
      </c>
      <c r="E23" s="91"/>
      <c r="F23" s="92" t="str">
        <f>IF(D23 = "n.a", "n.a", D23/C23)</f>
        <v>n.a</v>
      </c>
      <c r="G23" s="98"/>
      <c r="H23" s="100" t="s">
        <v>9</v>
      </c>
      <c r="I23" s="100">
        <v>10</v>
      </c>
      <c r="J23" s="100" t="str">
        <f>'DS-TS ON'!F15</f>
        <v>n.a</v>
      </c>
      <c r="K23" s="101" t="str">
        <f>IF(J23 = "n.a", "n.a", J23/I23)</f>
        <v>n.a</v>
      </c>
    </row>
    <row r="24" spans="2:18" ht="40.25" customHeight="1" x14ac:dyDescent="0.2">
      <c r="B24" s="102" t="s">
        <v>10</v>
      </c>
      <c r="C24" s="103">
        <v>10</v>
      </c>
      <c r="D24" s="104" t="str">
        <f>D23</f>
        <v>n.a</v>
      </c>
      <c r="E24" s="105"/>
      <c r="F24" s="106" t="str">
        <f>IF(D24 = "n.a", "n.a", D24/C24)</f>
        <v>n.a</v>
      </c>
      <c r="G24" s="98"/>
      <c r="H24" s="107" t="s">
        <v>10</v>
      </c>
      <c r="I24" s="108">
        <v>10</v>
      </c>
      <c r="J24" s="109" t="str">
        <f>J23</f>
        <v>n.a</v>
      </c>
      <c r="K24" s="110" t="str">
        <f>IF(J24 = "n.a", "n.a", J24/I24)</f>
        <v>n.a</v>
      </c>
    </row>
    <row r="25" spans="2:18" ht="40.25" customHeight="1" x14ac:dyDescent="0.15">
      <c r="B25" s="15"/>
    </row>
    <row r="26" spans="2:18" ht="14" customHeight="1" x14ac:dyDescent="0.15"/>
    <row r="27" spans="2:18" ht="40.25" customHeight="1" x14ac:dyDescent="0.2">
      <c r="B27" s="143" t="s">
        <v>14</v>
      </c>
      <c r="C27" s="143"/>
      <c r="D27" s="143"/>
      <c r="E27" s="143"/>
      <c r="F27" s="143"/>
    </row>
    <row r="28" spans="2:18" ht="10.25" customHeight="1" x14ac:dyDescent="0.15">
      <c r="B28" s="128"/>
      <c r="C28" s="128"/>
      <c r="D28" s="128"/>
      <c r="E28" s="128"/>
      <c r="F28" s="128"/>
      <c r="G28" s="128"/>
    </row>
    <row r="29" spans="2:18" ht="40.25" customHeight="1" x14ac:dyDescent="0.2">
      <c r="B29" s="86" t="s">
        <v>2</v>
      </c>
      <c r="C29" s="87" t="s">
        <v>3</v>
      </c>
      <c r="D29" s="87" t="s">
        <v>4</v>
      </c>
      <c r="E29" s="87"/>
      <c r="F29" s="87" t="s">
        <v>5</v>
      </c>
      <c r="G29" s="120" t="s">
        <v>121</v>
      </c>
      <c r="R29" s="42"/>
    </row>
    <row r="30" spans="2:18" ht="40.25" customHeight="1" x14ac:dyDescent="0.15">
      <c r="B30" s="89" t="s">
        <v>6</v>
      </c>
      <c r="C30" s="90">
        <v>5</v>
      </c>
      <c r="D30" s="90">
        <f>D12</f>
        <v>0</v>
      </c>
      <c r="E30" s="91"/>
      <c r="F30" s="91">
        <f>D30/C30</f>
        <v>0</v>
      </c>
      <c r="G30" s="117">
        <f t="shared" ref="G30:G33" si="0">1-F30</f>
        <v>1</v>
      </c>
    </row>
    <row r="31" spans="2:18" ht="40.25" customHeight="1" x14ac:dyDescent="0.15">
      <c r="B31" s="89" t="s">
        <v>7</v>
      </c>
      <c r="C31" s="90">
        <v>5</v>
      </c>
      <c r="D31" s="90">
        <f>D13</f>
        <v>0</v>
      </c>
      <c r="E31" s="91"/>
      <c r="F31" s="91">
        <f>D31/C31</f>
        <v>0</v>
      </c>
      <c r="G31" s="117">
        <f t="shared" si="0"/>
        <v>1</v>
      </c>
    </row>
    <row r="32" spans="2:18" ht="40.25" customHeight="1" x14ac:dyDescent="0.15">
      <c r="B32" s="89" t="s">
        <v>8</v>
      </c>
      <c r="C32" s="90">
        <v>5</v>
      </c>
      <c r="D32" s="90">
        <f>D14</f>
        <v>0</v>
      </c>
      <c r="E32" s="91"/>
      <c r="F32" s="91">
        <f>D32/C32</f>
        <v>0</v>
      </c>
      <c r="G32" s="117">
        <f t="shared" si="0"/>
        <v>1</v>
      </c>
    </row>
    <row r="33" spans="1:21" ht="40.25" customHeight="1" x14ac:dyDescent="0.15">
      <c r="B33" s="89" t="s">
        <v>9</v>
      </c>
      <c r="C33" s="90">
        <v>20</v>
      </c>
      <c r="D33" s="90">
        <f>D15+IF(D24="n.a",IF(J24="n.a",0,J24),IF(D23="n.a",0,D24))</f>
        <v>0</v>
      </c>
      <c r="E33" s="91"/>
      <c r="F33" s="91">
        <f>D33/C33</f>
        <v>0</v>
      </c>
      <c r="G33" s="117">
        <f t="shared" si="0"/>
        <v>1</v>
      </c>
    </row>
    <row r="34" spans="1:21" ht="40.25" customHeight="1" x14ac:dyDescent="0.15">
      <c r="B34" s="93" t="s">
        <v>10</v>
      </c>
      <c r="C34" s="94">
        <v>35</v>
      </c>
      <c r="D34" s="111">
        <f>SUM(D30:D33)</f>
        <v>0</v>
      </c>
      <c r="E34" s="112"/>
      <c r="F34" s="112">
        <f>D34/C34</f>
        <v>0</v>
      </c>
      <c r="G34" s="119">
        <f>1-F34</f>
        <v>1</v>
      </c>
    </row>
    <row r="35" spans="1:21" ht="30" customHeight="1" x14ac:dyDescent="0.15">
      <c r="A35" s="20"/>
    </row>
    <row r="37" spans="1:21" ht="20" x14ac:dyDescent="0.2">
      <c r="B37" s="19" t="s">
        <v>15</v>
      </c>
      <c r="C37" s="4"/>
      <c r="D37" s="4"/>
      <c r="E37" s="4"/>
      <c r="F37" s="4"/>
    </row>
    <row r="38" spans="1:21" ht="10.25" customHeight="1" x14ac:dyDescent="0.15">
      <c r="B38" s="123"/>
      <c r="C38" s="134"/>
      <c r="D38" s="134"/>
      <c r="E38" s="134"/>
      <c r="F38" s="135"/>
    </row>
    <row r="39" spans="1:21" ht="40.25" customHeight="1" x14ac:dyDescent="0.15">
      <c r="B39" s="88" t="s">
        <v>2</v>
      </c>
      <c r="C39" s="88" t="s">
        <v>3</v>
      </c>
      <c r="D39" s="88" t="s">
        <v>4</v>
      </c>
      <c r="E39" s="88"/>
      <c r="F39" s="88" t="s">
        <v>5</v>
      </c>
      <c r="I39" s="121"/>
      <c r="J39" s="121"/>
      <c r="K39" s="121"/>
      <c r="L39" s="121"/>
      <c r="M39" s="121"/>
      <c r="N39" s="121"/>
      <c r="O39" s="121"/>
      <c r="P39" s="121"/>
    </row>
    <row r="40" spans="1:21" ht="40.25" customHeight="1" x14ac:dyDescent="0.15">
      <c r="B40" s="113" t="s">
        <v>6</v>
      </c>
      <c r="C40" s="113">
        <v>3</v>
      </c>
      <c r="D40" s="114">
        <f>'DS E'!F11</f>
        <v>0</v>
      </c>
      <c r="E40" s="115"/>
      <c r="F40" s="115">
        <f t="shared" ref="F40:F43" si="1">D40/C40</f>
        <v>0</v>
      </c>
      <c r="H40" s="126" t="s">
        <v>122</v>
      </c>
      <c r="I40" s="126"/>
      <c r="J40" s="126"/>
      <c r="K40" s="126"/>
      <c r="L40" s="126"/>
      <c r="M40" s="126"/>
      <c r="N40" s="126"/>
      <c r="O40" s="126"/>
      <c r="P40" s="121"/>
    </row>
    <row r="41" spans="1:21" ht="40.25" customHeight="1" x14ac:dyDescent="0.15">
      <c r="B41" s="113" t="s">
        <v>8</v>
      </c>
      <c r="C41" s="113">
        <v>3</v>
      </c>
      <c r="D41" s="114">
        <f>'DS E'!F12</f>
        <v>0</v>
      </c>
      <c r="E41" s="115"/>
      <c r="F41" s="115">
        <f t="shared" si="1"/>
        <v>0</v>
      </c>
      <c r="H41" s="121"/>
      <c r="I41" s="121"/>
      <c r="J41" s="121"/>
      <c r="K41" s="121"/>
      <c r="L41" s="121"/>
      <c r="M41" s="121"/>
      <c r="N41" s="121"/>
      <c r="O41" s="121"/>
      <c r="P41" s="121"/>
    </row>
    <row r="42" spans="1:21" ht="40.25" customHeight="1" x14ac:dyDescent="0.15">
      <c r="B42" s="113" t="s">
        <v>9</v>
      </c>
      <c r="C42" s="113">
        <v>9</v>
      </c>
      <c r="D42" s="114">
        <f>'DS E'!F13+'DS E'!F14+'DS E'!F16</f>
        <v>0</v>
      </c>
      <c r="E42" s="115"/>
      <c r="F42" s="115">
        <f t="shared" si="1"/>
        <v>0</v>
      </c>
    </row>
    <row r="43" spans="1:21" ht="40.25" customHeight="1" x14ac:dyDescent="0.15">
      <c r="B43" s="102" t="s">
        <v>10</v>
      </c>
      <c r="C43" s="103">
        <v>15</v>
      </c>
      <c r="D43" s="104">
        <f>SUM(D40:D42)</f>
        <v>0</v>
      </c>
      <c r="E43" s="115"/>
      <c r="F43" s="116">
        <f t="shared" si="1"/>
        <v>0</v>
      </c>
    </row>
    <row r="44" spans="1:21" ht="5" customHeight="1" x14ac:dyDescent="0.15">
      <c r="B44" s="123"/>
      <c r="C44" s="134"/>
      <c r="D44" s="134"/>
      <c r="E44" s="134"/>
      <c r="F44" s="135"/>
    </row>
    <row r="45" spans="1:21" ht="13" x14ac:dyDescent="0.15">
      <c r="B45" s="4"/>
      <c r="C45" s="4"/>
      <c r="D45" s="4"/>
      <c r="E45" s="4"/>
      <c r="F45" s="4"/>
    </row>
    <row r="46" spans="1:21" ht="13" x14ac:dyDescent="0.15">
      <c r="B46" s="4"/>
      <c r="C46" s="4"/>
      <c r="D46" s="4"/>
      <c r="E46" s="4"/>
      <c r="F46" s="4"/>
    </row>
    <row r="47" spans="1:21" ht="15" customHeight="1" x14ac:dyDescent="0.15">
      <c r="B47" s="130"/>
      <c r="C47" s="131"/>
      <c r="D47" s="131"/>
      <c r="E47" s="131"/>
      <c r="F47" s="131"/>
      <c r="G47" s="131"/>
      <c r="H47" s="131"/>
      <c r="I47" s="131"/>
      <c r="J47" s="131"/>
      <c r="K47" s="131"/>
      <c r="L47" s="131"/>
      <c r="M47" s="131"/>
      <c r="N47" s="131"/>
      <c r="O47" s="131"/>
      <c r="P47" s="131"/>
      <c r="Q47" s="131"/>
      <c r="R47" s="131"/>
      <c r="S47" s="131"/>
      <c r="T47" s="131"/>
      <c r="U47" s="132"/>
    </row>
    <row r="48" spans="1:21" ht="13" x14ac:dyDescent="0.15">
      <c r="B48" s="4"/>
      <c r="C48" s="4"/>
      <c r="D48" s="4"/>
      <c r="E48" s="4"/>
      <c r="F48" s="4"/>
    </row>
    <row r="49" spans="2:27" ht="25" x14ac:dyDescent="0.25">
      <c r="B49" s="31" t="s">
        <v>16</v>
      </c>
      <c r="C49" s="4"/>
      <c r="D49" s="4"/>
      <c r="E49" s="4"/>
      <c r="F49" s="4"/>
    </row>
    <row r="50" spans="2:27" ht="13" x14ac:dyDescent="0.15">
      <c r="B50" s="4"/>
      <c r="C50" s="4"/>
      <c r="D50" s="4"/>
      <c r="E50" s="4"/>
      <c r="F50" s="4"/>
    </row>
    <row r="51" spans="2:27" ht="13.25" customHeight="1" x14ac:dyDescent="0.15">
      <c r="B51" s="4"/>
      <c r="C51" s="4"/>
      <c r="D51" s="4"/>
      <c r="E51" s="4"/>
      <c r="F51" s="4"/>
      <c r="W51" s="37"/>
      <c r="X51" s="37"/>
      <c r="Y51" s="37"/>
      <c r="Z51" s="37"/>
      <c r="AA51" s="37"/>
    </row>
    <row r="52" spans="2:27" ht="20" x14ac:dyDescent="0.2">
      <c r="B52" s="19" t="s">
        <v>17</v>
      </c>
      <c r="C52" s="4"/>
      <c r="D52" s="4"/>
      <c r="E52" s="4"/>
      <c r="F52" s="4"/>
      <c r="G52" s="4"/>
      <c r="W52" s="37"/>
      <c r="X52" s="37"/>
      <c r="Y52" s="37"/>
      <c r="Z52" s="37"/>
      <c r="AA52" s="37"/>
    </row>
    <row r="53" spans="2:27" ht="15" customHeight="1" x14ac:dyDescent="0.15">
      <c r="B53" s="123"/>
      <c r="C53" s="124"/>
      <c r="D53" s="124"/>
      <c r="E53" s="124"/>
      <c r="F53" s="124"/>
      <c r="G53" s="124"/>
      <c r="W53" s="37"/>
      <c r="X53" s="37"/>
      <c r="Y53" s="37"/>
      <c r="Z53" s="37"/>
      <c r="AA53" s="37"/>
    </row>
    <row r="54" spans="2:27" ht="40.25" customHeight="1" x14ac:dyDescent="0.15">
      <c r="B54" s="88" t="s">
        <v>2</v>
      </c>
      <c r="C54" s="88" t="s">
        <v>3</v>
      </c>
      <c r="D54" s="88" t="s">
        <v>4</v>
      </c>
      <c r="E54" s="88"/>
      <c r="F54" s="88" t="s">
        <v>5</v>
      </c>
      <c r="G54" s="88" t="s">
        <v>121</v>
      </c>
      <c r="W54" s="37"/>
      <c r="X54" s="37"/>
      <c r="Y54" s="37"/>
      <c r="Z54" s="37"/>
      <c r="AA54" s="37"/>
    </row>
    <row r="55" spans="2:27" ht="40.25" customHeight="1" x14ac:dyDescent="0.15">
      <c r="B55" s="89" t="s">
        <v>6</v>
      </c>
      <c r="C55" s="90">
        <v>8</v>
      </c>
      <c r="D55" s="90">
        <f>D12</f>
        <v>0</v>
      </c>
      <c r="E55" s="91"/>
      <c r="F55" s="91">
        <f t="shared" ref="F55:F59" si="2">D55/C55</f>
        <v>0</v>
      </c>
      <c r="G55" s="117">
        <f t="shared" ref="G55:G58" si="3">1-F55</f>
        <v>1</v>
      </c>
      <c r="W55" s="37"/>
      <c r="X55" s="37"/>
      <c r="Y55" s="37"/>
      <c r="Z55" s="37"/>
      <c r="AA55" s="37"/>
    </row>
    <row r="56" spans="2:27" ht="40.25" customHeight="1" x14ac:dyDescent="0.15">
      <c r="B56" s="89" t="s">
        <v>7</v>
      </c>
      <c r="C56" s="90">
        <v>5</v>
      </c>
      <c r="D56" s="90">
        <f>D13</f>
        <v>0</v>
      </c>
      <c r="E56" s="91"/>
      <c r="F56" s="91">
        <f t="shared" si="2"/>
        <v>0</v>
      </c>
      <c r="G56" s="117">
        <f t="shared" si="3"/>
        <v>1</v>
      </c>
      <c r="W56" s="37"/>
      <c r="X56" s="37"/>
      <c r="Y56" s="37"/>
      <c r="Z56" s="37"/>
      <c r="AA56" s="37"/>
    </row>
    <row r="57" spans="2:27" ht="40.25" customHeight="1" x14ac:dyDescent="0.15">
      <c r="B57" s="89" t="s">
        <v>8</v>
      </c>
      <c r="C57" s="90">
        <v>8</v>
      </c>
      <c r="D57" s="90">
        <f>D14+D41</f>
        <v>0</v>
      </c>
      <c r="E57" s="91"/>
      <c r="F57" s="91">
        <f t="shared" si="2"/>
        <v>0</v>
      </c>
      <c r="G57" s="117">
        <f t="shared" si="3"/>
        <v>1</v>
      </c>
      <c r="W57" s="37"/>
      <c r="X57" s="37"/>
      <c r="Y57" s="37"/>
      <c r="Z57" s="37"/>
      <c r="AA57" s="37"/>
    </row>
    <row r="58" spans="2:27" ht="40.25" customHeight="1" x14ac:dyDescent="0.15">
      <c r="B58" s="89" t="s">
        <v>9</v>
      </c>
      <c r="C58" s="90">
        <v>29</v>
      </c>
      <c r="D58" s="90">
        <f>D15+D42+IF(D24 ="n.a",IF(J24="n.a",0,J24), IF(D23="n.a",0,D24))</f>
        <v>0</v>
      </c>
      <c r="E58" s="91"/>
      <c r="F58" s="91">
        <f t="shared" si="2"/>
        <v>0</v>
      </c>
      <c r="G58" s="117">
        <f t="shared" si="3"/>
        <v>1</v>
      </c>
      <c r="W58" s="37"/>
      <c r="X58" s="37"/>
      <c r="Y58" s="37"/>
      <c r="Z58" s="37"/>
      <c r="AA58" s="37"/>
    </row>
    <row r="59" spans="2:27" ht="40.25" customHeight="1" x14ac:dyDescent="0.15">
      <c r="B59" s="93" t="s">
        <v>19</v>
      </c>
      <c r="C59" s="94">
        <v>50</v>
      </c>
      <c r="D59" s="118">
        <f>SUM(D55:D58)</f>
        <v>0</v>
      </c>
      <c r="E59" s="112"/>
      <c r="F59" s="112">
        <f t="shared" si="2"/>
        <v>0</v>
      </c>
      <c r="G59" s="119">
        <f>1-F59</f>
        <v>1</v>
      </c>
      <c r="W59" s="37"/>
      <c r="X59" s="37"/>
      <c r="Y59" s="37"/>
      <c r="Z59" s="37"/>
      <c r="AA59" s="37"/>
    </row>
    <row r="60" spans="2:27" ht="30" customHeight="1" x14ac:dyDescent="0.15">
      <c r="B60" s="15"/>
      <c r="C60" s="15"/>
      <c r="D60" s="21"/>
      <c r="E60" s="21"/>
      <c r="F60" s="21"/>
      <c r="G60" s="21"/>
      <c r="J60" s="125" t="s">
        <v>119</v>
      </c>
      <c r="K60" s="125"/>
      <c r="L60" s="125"/>
      <c r="M60" s="125"/>
      <c r="N60" s="125"/>
      <c r="O60" s="125"/>
      <c r="P60" s="125"/>
      <c r="Q60" s="125"/>
      <c r="R60" s="125"/>
      <c r="S60" s="125"/>
      <c r="T60" s="125"/>
      <c r="U60" s="125"/>
      <c r="V60" s="125"/>
      <c r="W60" s="125"/>
      <c r="X60" s="125"/>
      <c r="Y60" s="37"/>
      <c r="Z60" s="37"/>
      <c r="AA60" s="37"/>
    </row>
    <row r="61" spans="2:27" ht="30" customHeight="1" x14ac:dyDescent="0.15">
      <c r="B61" s="15"/>
      <c r="C61" s="15"/>
      <c r="D61" s="21"/>
      <c r="E61" s="21"/>
      <c r="F61" s="21"/>
      <c r="G61" s="21"/>
      <c r="J61" s="125"/>
      <c r="K61" s="125"/>
      <c r="L61" s="125"/>
      <c r="M61" s="125"/>
      <c r="N61" s="125"/>
      <c r="O61" s="125"/>
      <c r="P61" s="125"/>
      <c r="Q61" s="125"/>
      <c r="R61" s="125"/>
      <c r="S61" s="125"/>
      <c r="T61" s="125"/>
      <c r="U61" s="125"/>
      <c r="V61" s="125"/>
      <c r="W61" s="125"/>
      <c r="X61" s="125"/>
      <c r="Y61" s="37"/>
      <c r="Z61" s="37"/>
      <c r="AA61" s="37"/>
    </row>
    <row r="62" spans="2:27" ht="30" customHeight="1" x14ac:dyDescent="0.15">
      <c r="B62" s="15"/>
      <c r="C62" s="15"/>
      <c r="D62" s="21"/>
      <c r="E62" s="21"/>
      <c r="F62" s="21"/>
      <c r="G62" s="21"/>
      <c r="AA62" s="22"/>
    </row>
    <row r="63" spans="2:27" ht="30" customHeight="1" x14ac:dyDescent="0.15">
      <c r="B63" s="15"/>
      <c r="C63" s="15"/>
      <c r="D63" s="21"/>
      <c r="E63" s="21"/>
      <c r="F63" s="21"/>
      <c r="G63" s="21"/>
      <c r="Q63" s="36"/>
      <c r="R63" s="36"/>
      <c r="S63" s="36"/>
      <c r="T63" s="36"/>
      <c r="U63" s="36"/>
      <c r="AA63" s="22"/>
    </row>
    <row r="64" spans="2:27" ht="30" customHeight="1" x14ac:dyDescent="0.15">
      <c r="B64" s="15"/>
      <c r="C64" s="15"/>
      <c r="D64" s="21"/>
      <c r="E64" s="21"/>
      <c r="F64" s="21"/>
      <c r="G64" s="21"/>
      <c r="Q64" s="36"/>
      <c r="R64" s="36"/>
      <c r="S64" s="36"/>
      <c r="T64" s="36"/>
      <c r="U64" s="36"/>
      <c r="AA64" s="22"/>
    </row>
    <row r="65" spans="2:27" ht="30" customHeight="1" x14ac:dyDescent="0.15">
      <c r="B65" s="15"/>
      <c r="C65" s="15"/>
      <c r="D65" s="21"/>
      <c r="E65" s="21"/>
      <c r="F65" s="21"/>
      <c r="G65" s="21"/>
      <c r="Q65" s="36"/>
      <c r="R65" s="36"/>
      <c r="S65" s="36"/>
      <c r="T65" s="36"/>
      <c r="U65" s="36"/>
      <c r="AA65" s="22"/>
    </row>
    <row r="66" spans="2:27" ht="30" customHeight="1" x14ac:dyDescent="0.15">
      <c r="B66" s="15"/>
      <c r="C66" s="15"/>
      <c r="D66" s="21"/>
      <c r="E66" s="21"/>
      <c r="F66" s="21"/>
      <c r="G66" s="21"/>
      <c r="Q66" s="36"/>
      <c r="R66" s="36"/>
      <c r="S66" s="36"/>
      <c r="T66" s="36"/>
      <c r="U66" s="36"/>
      <c r="AA66" s="22"/>
    </row>
    <row r="67" spans="2:27" ht="30" customHeight="1" x14ac:dyDescent="0.15">
      <c r="B67" s="15"/>
      <c r="C67" s="15"/>
      <c r="D67" s="21"/>
      <c r="E67" s="21"/>
      <c r="F67" s="21"/>
      <c r="G67" s="21"/>
      <c r="Q67" s="36"/>
      <c r="R67" s="36"/>
      <c r="S67" s="36"/>
      <c r="T67" s="36"/>
      <c r="U67" s="36"/>
      <c r="AA67" s="22"/>
    </row>
    <row r="68" spans="2:27" ht="30" customHeight="1" x14ac:dyDescent="0.15">
      <c r="B68" s="15"/>
      <c r="C68" s="15"/>
      <c r="D68" s="21"/>
      <c r="E68" s="21"/>
      <c r="F68" s="21"/>
      <c r="G68" s="21"/>
      <c r="Q68" s="36"/>
      <c r="R68" s="36"/>
      <c r="S68" s="36"/>
      <c r="T68" s="36"/>
      <c r="U68" s="36"/>
      <c r="AA68" s="22"/>
    </row>
    <row r="69" spans="2:27" ht="30" customHeight="1" x14ac:dyDescent="0.15">
      <c r="B69" s="15"/>
      <c r="C69" s="15"/>
      <c r="D69" s="21"/>
      <c r="E69" s="21"/>
      <c r="F69" s="21"/>
      <c r="G69" s="21"/>
      <c r="Q69" s="36"/>
      <c r="R69" s="36"/>
      <c r="S69" s="36"/>
      <c r="T69" s="36"/>
      <c r="U69" s="36"/>
      <c r="AA69" s="22"/>
    </row>
    <row r="70" spans="2:27" ht="30" customHeight="1" x14ac:dyDescent="0.15">
      <c r="B70" s="15"/>
      <c r="C70" s="15"/>
      <c r="D70" s="21"/>
      <c r="E70" s="21"/>
      <c r="F70" s="21"/>
      <c r="G70" s="21"/>
      <c r="Q70" s="36"/>
      <c r="R70" s="36"/>
      <c r="S70" s="36"/>
      <c r="T70" s="36"/>
      <c r="U70" s="36"/>
      <c r="AA70" s="22"/>
    </row>
    <row r="71" spans="2:27" ht="30" customHeight="1" x14ac:dyDescent="0.15">
      <c r="B71" s="15"/>
      <c r="C71" s="15"/>
      <c r="D71" s="21"/>
      <c r="E71" s="21"/>
      <c r="F71" s="21"/>
      <c r="G71" s="21"/>
      <c r="Q71" s="36"/>
      <c r="R71" s="36"/>
      <c r="S71" s="36"/>
      <c r="T71" s="36"/>
      <c r="U71" s="36"/>
      <c r="AA71" s="22"/>
    </row>
    <row r="72" spans="2:27" ht="30" customHeight="1" x14ac:dyDescent="0.15">
      <c r="B72" s="15"/>
      <c r="C72" s="15"/>
      <c r="D72" s="21"/>
      <c r="E72" s="21"/>
      <c r="F72" s="21"/>
      <c r="G72" s="21"/>
      <c r="Q72" s="36"/>
      <c r="R72" s="36"/>
      <c r="S72" s="36"/>
      <c r="T72" s="36"/>
      <c r="U72" s="36"/>
      <c r="AA72" s="22"/>
    </row>
    <row r="73" spans="2:27" ht="30" customHeight="1" x14ac:dyDescent="0.15">
      <c r="B73" s="15"/>
      <c r="C73" s="15"/>
      <c r="D73" s="21"/>
      <c r="E73" s="21"/>
      <c r="F73" s="21"/>
      <c r="G73" s="21"/>
    </row>
    <row r="74" spans="2:27" ht="30" customHeight="1" x14ac:dyDescent="0.15">
      <c r="B74" s="15"/>
      <c r="C74" s="15"/>
      <c r="D74" s="21"/>
      <c r="E74" s="21"/>
      <c r="F74" s="21"/>
      <c r="G74" s="21"/>
      <c r="J74" s="126" t="s">
        <v>120</v>
      </c>
      <c r="K74" s="126"/>
      <c r="L74" s="126"/>
      <c r="M74" s="126"/>
      <c r="N74" s="126"/>
      <c r="O74" s="126"/>
      <c r="P74" s="126"/>
      <c r="Q74" s="126"/>
      <c r="R74" s="126"/>
    </row>
    <row r="75" spans="2:27" ht="30" customHeight="1" x14ac:dyDescent="0.15">
      <c r="B75" s="15"/>
      <c r="C75" s="15"/>
      <c r="D75" s="21"/>
      <c r="E75" s="21"/>
      <c r="F75" s="21"/>
      <c r="G75" s="21"/>
      <c r="J75" s="126"/>
      <c r="K75" s="126"/>
      <c r="L75" s="126"/>
      <c r="M75" s="126"/>
      <c r="N75" s="126"/>
      <c r="O75" s="126"/>
      <c r="P75" s="126"/>
      <c r="Q75" s="126"/>
      <c r="R75" s="126"/>
    </row>
    <row r="76" spans="2:27" ht="30" customHeight="1" x14ac:dyDescent="0.15">
      <c r="B76" s="15"/>
      <c r="C76" s="15"/>
      <c r="D76" s="21"/>
      <c r="E76" s="21"/>
      <c r="F76" s="21"/>
      <c r="G76" s="21"/>
      <c r="J76" s="126"/>
      <c r="K76" s="126"/>
      <c r="L76" s="126"/>
      <c r="M76" s="126"/>
      <c r="N76" s="126"/>
      <c r="O76" s="126"/>
      <c r="P76" s="126"/>
      <c r="Q76" s="126"/>
      <c r="R76" s="126"/>
    </row>
    <row r="77" spans="2:27" ht="30" customHeight="1" x14ac:dyDescent="0.15">
      <c r="B77" s="15"/>
      <c r="C77" s="15"/>
      <c r="D77" s="21"/>
      <c r="E77" s="21"/>
      <c r="F77" s="21"/>
      <c r="G77" s="21"/>
      <c r="P77" s="133"/>
      <c r="Q77" s="133"/>
      <c r="R77" s="133"/>
      <c r="S77" s="133"/>
      <c r="T77" s="133"/>
    </row>
    <row r="78" spans="2:27" ht="30" customHeight="1" x14ac:dyDescent="0.15">
      <c r="B78" s="15"/>
      <c r="C78" s="15"/>
      <c r="D78" s="21"/>
      <c r="E78" s="21"/>
      <c r="F78" s="21"/>
      <c r="G78" s="21"/>
      <c r="P78" s="133"/>
      <c r="Q78" s="133"/>
      <c r="R78" s="133"/>
      <c r="S78" s="133"/>
      <c r="T78" s="133"/>
    </row>
    <row r="79" spans="2:27" ht="30" customHeight="1" x14ac:dyDescent="0.15">
      <c r="B79" s="15"/>
      <c r="C79" s="15"/>
      <c r="D79" s="21"/>
      <c r="E79" s="21"/>
      <c r="F79" s="21"/>
      <c r="G79" s="21"/>
      <c r="P79" s="133"/>
      <c r="Q79" s="133"/>
      <c r="R79" s="133"/>
      <c r="S79" s="133"/>
      <c r="T79" s="133"/>
    </row>
    <row r="80" spans="2:27" ht="30" customHeight="1" x14ac:dyDescent="0.15">
      <c r="B80" s="15"/>
      <c r="C80" s="15"/>
      <c r="D80" s="21"/>
      <c r="E80" s="21"/>
      <c r="F80" s="21"/>
      <c r="G80" s="21"/>
      <c r="P80" s="133"/>
      <c r="Q80" s="133"/>
      <c r="R80" s="133"/>
      <c r="S80" s="133"/>
      <c r="T80" s="133"/>
    </row>
    <row r="81" spans="2:28" ht="15.75" customHeight="1" x14ac:dyDescent="0.15">
      <c r="P81" s="133"/>
      <c r="Q81" s="133"/>
      <c r="R81" s="133"/>
      <c r="S81" s="133"/>
      <c r="T81" s="133"/>
    </row>
    <row r="82" spans="2:28" ht="20" x14ac:dyDescent="0.2">
      <c r="B82" s="19" t="s">
        <v>20</v>
      </c>
      <c r="P82" s="133"/>
      <c r="Q82" s="133"/>
      <c r="R82" s="133"/>
      <c r="S82" s="133"/>
      <c r="T82" s="133"/>
    </row>
    <row r="83" spans="2:28" ht="15" customHeight="1" x14ac:dyDescent="0.15">
      <c r="B83" s="123"/>
      <c r="C83" s="124"/>
      <c r="D83" s="124"/>
      <c r="E83" s="124"/>
      <c r="F83" s="124"/>
      <c r="G83" s="124"/>
      <c r="P83" s="133"/>
      <c r="Q83" s="133"/>
      <c r="R83" s="133"/>
      <c r="S83" s="133"/>
      <c r="T83" s="133"/>
      <c r="W83" s="36"/>
      <c r="X83" s="36"/>
      <c r="Y83" s="36"/>
      <c r="Z83" s="36"/>
      <c r="AA83" s="36"/>
      <c r="AB83" s="34"/>
    </row>
    <row r="84" spans="2:28" ht="40.25" customHeight="1" x14ac:dyDescent="0.15">
      <c r="B84" s="5" t="s">
        <v>2</v>
      </c>
      <c r="C84" s="10" t="s">
        <v>3</v>
      </c>
      <c r="D84" s="10" t="s">
        <v>4</v>
      </c>
      <c r="E84" s="10"/>
      <c r="F84" s="10" t="s">
        <v>5</v>
      </c>
      <c r="G84" s="9" t="s">
        <v>18</v>
      </c>
      <c r="P84" s="133"/>
      <c r="Q84" s="133"/>
      <c r="R84" s="133"/>
      <c r="S84" s="133"/>
      <c r="T84" s="133"/>
      <c r="W84" s="36"/>
      <c r="X84" s="36"/>
      <c r="Y84" s="36"/>
      <c r="Z84" s="36"/>
      <c r="AA84" s="36"/>
      <c r="AB84" s="34"/>
    </row>
    <row r="85" spans="2:28" ht="40.25" customHeight="1" x14ac:dyDescent="0.15">
      <c r="B85" s="8" t="s">
        <v>21</v>
      </c>
      <c r="C85" s="41">
        <v>35</v>
      </c>
      <c r="D85" s="38">
        <f>D34</f>
        <v>0</v>
      </c>
      <c r="E85" s="27"/>
      <c r="F85" s="39">
        <f t="shared" ref="F85:F89" si="4">D85/C85</f>
        <v>0</v>
      </c>
      <c r="G85" s="40">
        <f t="shared" ref="G85:G89" si="5">1-F85</f>
        <v>1</v>
      </c>
      <c r="P85" s="133"/>
      <c r="Q85" s="133"/>
      <c r="R85" s="133"/>
      <c r="S85" s="133"/>
      <c r="T85" s="133"/>
      <c r="W85" s="36"/>
      <c r="X85" s="36"/>
      <c r="Y85" s="36"/>
      <c r="Z85" s="36"/>
      <c r="AA85" s="36"/>
      <c r="AB85" s="34"/>
    </row>
    <row r="86" spans="2:28" ht="40.25" customHeight="1" x14ac:dyDescent="0.15">
      <c r="B86" s="11" t="s">
        <v>1</v>
      </c>
      <c r="C86" s="12">
        <v>25</v>
      </c>
      <c r="D86" s="30">
        <f>D16</f>
        <v>0</v>
      </c>
      <c r="E86" s="27"/>
      <c r="F86" s="27">
        <f t="shared" si="4"/>
        <v>0</v>
      </c>
      <c r="G86" s="29">
        <f t="shared" si="5"/>
        <v>1</v>
      </c>
      <c r="P86" s="133"/>
      <c r="Q86" s="133"/>
      <c r="R86" s="133"/>
      <c r="S86" s="133"/>
      <c r="T86" s="133"/>
      <c r="W86" s="36"/>
      <c r="X86" s="36"/>
      <c r="Y86" s="36"/>
      <c r="Z86" s="36"/>
      <c r="AA86" s="36"/>
      <c r="AB86" s="34"/>
    </row>
    <row r="87" spans="2:28" ht="40.25" customHeight="1" x14ac:dyDescent="0.15">
      <c r="B87" s="11" t="s">
        <v>22</v>
      </c>
      <c r="C87" s="12">
        <v>10</v>
      </c>
      <c r="D87" s="30" t="str">
        <f>IF(D24 = "n.a",J24, D24)</f>
        <v>n.a</v>
      </c>
      <c r="E87" s="27"/>
      <c r="F87" s="27" t="e">
        <f t="shared" si="4"/>
        <v>#VALUE!</v>
      </c>
      <c r="G87" s="29" t="e">
        <f t="shared" si="5"/>
        <v>#VALUE!</v>
      </c>
      <c r="W87" s="36"/>
      <c r="X87" s="36"/>
      <c r="Y87" s="36"/>
      <c r="Z87" s="36"/>
      <c r="AA87" s="36"/>
      <c r="AB87" s="34"/>
    </row>
    <row r="88" spans="2:28" ht="40.25" customHeight="1" x14ac:dyDescent="0.15">
      <c r="B88" s="6" t="s">
        <v>15</v>
      </c>
      <c r="C88" s="7">
        <v>15</v>
      </c>
      <c r="D88" s="30">
        <f>D43</f>
        <v>0</v>
      </c>
      <c r="E88" s="27"/>
      <c r="F88" s="27">
        <f t="shared" si="4"/>
        <v>0</v>
      </c>
      <c r="G88" s="29">
        <f t="shared" si="5"/>
        <v>1</v>
      </c>
      <c r="P88" s="34"/>
      <c r="Q88" s="34"/>
      <c r="R88" s="34"/>
      <c r="S88" s="34"/>
      <c r="T88" s="34"/>
      <c r="W88" s="36"/>
      <c r="X88" s="36"/>
      <c r="Y88" s="36"/>
      <c r="Z88" s="36"/>
      <c r="AA88" s="36"/>
      <c r="AB88" s="34"/>
    </row>
    <row r="89" spans="2:28" ht="40.25" customHeight="1" x14ac:dyDescent="0.15">
      <c r="B89" s="16" t="s">
        <v>19</v>
      </c>
      <c r="C89" s="17">
        <f>SUM(C85+C88)</f>
        <v>50</v>
      </c>
      <c r="D89" s="23">
        <f>SUM(D86:D88)</f>
        <v>0</v>
      </c>
      <c r="E89" s="18"/>
      <c r="F89" s="24">
        <f t="shared" si="4"/>
        <v>0</v>
      </c>
      <c r="G89" s="26">
        <f t="shared" si="5"/>
        <v>1</v>
      </c>
      <c r="P89" s="34"/>
      <c r="Q89" s="34"/>
      <c r="R89" s="34"/>
      <c r="S89" s="34"/>
      <c r="T89" s="34"/>
      <c r="W89" s="36"/>
      <c r="X89" s="36"/>
      <c r="Y89" s="36"/>
      <c r="Z89" s="36"/>
      <c r="AA89" s="36"/>
      <c r="AB89" s="34"/>
    </row>
    <row r="90" spans="2:28" ht="15.75" customHeight="1" x14ac:dyDescent="0.15">
      <c r="P90" s="34"/>
      <c r="Q90" s="34"/>
      <c r="R90" s="34"/>
      <c r="S90" s="34"/>
      <c r="T90" s="34"/>
      <c r="W90" s="36"/>
      <c r="X90" s="36"/>
      <c r="Y90" s="36"/>
      <c r="Z90" s="36"/>
      <c r="AA90" s="36"/>
      <c r="AB90" s="34"/>
    </row>
    <row r="91" spans="2:28" ht="15.75" customHeight="1" x14ac:dyDescent="0.15">
      <c r="P91" s="34"/>
      <c r="Q91" s="34"/>
      <c r="R91" s="34"/>
      <c r="S91" s="34"/>
      <c r="T91" s="34"/>
      <c r="W91" s="36"/>
      <c r="X91" s="36"/>
      <c r="Y91" s="36"/>
      <c r="Z91" s="36"/>
      <c r="AA91" s="36"/>
      <c r="AB91" s="34"/>
    </row>
    <row r="92" spans="2:28" ht="15.75" customHeight="1" x14ac:dyDescent="0.15">
      <c r="P92" s="34"/>
      <c r="Q92" s="34"/>
      <c r="R92" s="34"/>
      <c r="S92" s="34"/>
      <c r="T92" s="34"/>
      <c r="W92" s="36"/>
      <c r="X92" s="36"/>
      <c r="Y92" s="36"/>
      <c r="Z92" s="36"/>
      <c r="AA92" s="36"/>
      <c r="AB92" s="34"/>
    </row>
    <row r="93" spans="2:28" ht="15.75" customHeight="1" x14ac:dyDescent="0.15">
      <c r="J93" s="127" t="s">
        <v>123</v>
      </c>
      <c r="K93" s="127"/>
      <c r="L93" s="127"/>
      <c r="M93" s="127"/>
      <c r="N93" s="127"/>
      <c r="O93" s="127"/>
      <c r="P93" s="127"/>
      <c r="Q93" s="127"/>
      <c r="R93" s="127"/>
      <c r="S93" s="127"/>
      <c r="T93" s="127"/>
      <c r="U93" s="127"/>
      <c r="V93" s="127"/>
      <c r="W93" s="127"/>
      <c r="X93" s="127"/>
      <c r="Y93" s="36"/>
      <c r="Z93" s="36"/>
      <c r="AA93" s="36"/>
    </row>
    <row r="94" spans="2:28" ht="15.75" customHeight="1" x14ac:dyDescent="0.15">
      <c r="J94" s="127"/>
      <c r="K94" s="127"/>
      <c r="L94" s="127"/>
      <c r="M94" s="127"/>
      <c r="N94" s="127"/>
      <c r="O94" s="127"/>
      <c r="P94" s="127"/>
      <c r="Q94" s="127"/>
      <c r="R94" s="127"/>
      <c r="S94" s="127"/>
      <c r="T94" s="127"/>
      <c r="U94" s="127"/>
      <c r="V94" s="127"/>
      <c r="W94" s="127"/>
      <c r="X94" s="127"/>
      <c r="Y94" s="36"/>
      <c r="Z94" s="36"/>
      <c r="AA94" s="36"/>
    </row>
    <row r="95" spans="2:28" ht="15.75" customHeight="1" x14ac:dyDescent="0.15">
      <c r="J95" s="127"/>
      <c r="K95" s="127"/>
      <c r="L95" s="127"/>
      <c r="M95" s="127"/>
      <c r="N95" s="127"/>
      <c r="O95" s="127"/>
      <c r="P95" s="127"/>
      <c r="Q95" s="127"/>
      <c r="R95" s="127"/>
      <c r="S95" s="127"/>
      <c r="T95" s="127"/>
      <c r="U95" s="127"/>
      <c r="V95" s="127"/>
      <c r="W95" s="127"/>
      <c r="X95" s="127"/>
      <c r="Y95" s="36"/>
      <c r="Z95" s="36"/>
      <c r="AA95" s="36"/>
    </row>
    <row r="96" spans="2:28" ht="12.5" customHeight="1" x14ac:dyDescent="0.15">
      <c r="J96" s="127"/>
      <c r="K96" s="127"/>
      <c r="L96" s="127"/>
      <c r="M96" s="127"/>
      <c r="N96" s="127"/>
      <c r="O96" s="127"/>
      <c r="P96" s="127"/>
      <c r="Q96" s="127"/>
      <c r="R96" s="127"/>
      <c r="S96" s="127"/>
      <c r="T96" s="127"/>
      <c r="U96" s="127"/>
      <c r="V96" s="127"/>
      <c r="W96" s="127"/>
      <c r="X96" s="127"/>
    </row>
    <row r="97" spans="16:20" ht="30" customHeight="1" x14ac:dyDescent="0.15">
      <c r="P97" s="36"/>
      <c r="Q97" s="36"/>
      <c r="R97" s="36"/>
      <c r="S97" s="36"/>
      <c r="T97" s="36"/>
    </row>
    <row r="98" spans="16:20" ht="30" customHeight="1" x14ac:dyDescent="0.15">
      <c r="P98" s="36"/>
      <c r="Q98" s="36"/>
      <c r="R98" s="36"/>
      <c r="S98" s="36"/>
      <c r="T98" s="36"/>
    </row>
    <row r="99" spans="16:20" ht="13.25" customHeight="1" x14ac:dyDescent="0.15">
      <c r="P99" s="36"/>
      <c r="Q99" s="36"/>
      <c r="R99" s="36"/>
      <c r="S99" s="36"/>
      <c r="T99" s="36"/>
    </row>
    <row r="100" spans="16:20" ht="13.25" customHeight="1" x14ac:dyDescent="0.15">
      <c r="P100" s="36"/>
      <c r="Q100" s="36"/>
      <c r="R100" s="36"/>
      <c r="S100" s="36"/>
      <c r="T100" s="36"/>
    </row>
    <row r="101" spans="16:20" ht="13.25" customHeight="1" x14ac:dyDescent="0.15">
      <c r="P101" s="36"/>
      <c r="Q101" s="36"/>
      <c r="R101" s="36"/>
      <c r="S101" s="36"/>
      <c r="T101" s="36"/>
    </row>
    <row r="102" spans="16:20" ht="13.25" customHeight="1" x14ac:dyDescent="0.15">
      <c r="P102" s="36"/>
      <c r="Q102" s="36"/>
      <c r="R102" s="36"/>
      <c r="S102" s="36"/>
      <c r="T102" s="36"/>
    </row>
    <row r="103" spans="16:20" ht="13.25" customHeight="1" x14ac:dyDescent="0.15">
      <c r="P103" s="36"/>
      <c r="Q103" s="36"/>
      <c r="R103" s="36"/>
      <c r="S103" s="36"/>
      <c r="T103" s="36"/>
    </row>
    <row r="104" spans="16:20" ht="15.75" customHeight="1" x14ac:dyDescent="0.15">
      <c r="P104" s="36"/>
      <c r="Q104" s="36"/>
      <c r="R104" s="36"/>
      <c r="S104" s="36"/>
      <c r="T104" s="36"/>
    </row>
    <row r="105" spans="16:20" ht="15.75" customHeight="1" x14ac:dyDescent="0.15">
      <c r="P105" s="36"/>
      <c r="Q105" s="36"/>
      <c r="R105" s="36"/>
      <c r="S105" s="36"/>
      <c r="T105" s="36"/>
    </row>
    <row r="106" spans="16:20" ht="15.75" customHeight="1" x14ac:dyDescent="0.15">
      <c r="P106" s="36"/>
      <c r="Q106" s="36"/>
      <c r="R106" s="36"/>
      <c r="S106" s="36"/>
      <c r="T106" s="36"/>
    </row>
    <row r="107" spans="16:20" ht="15.75" customHeight="1" x14ac:dyDescent="0.15">
      <c r="P107" s="36"/>
      <c r="Q107" s="36"/>
      <c r="R107" s="36"/>
      <c r="S107" s="36"/>
      <c r="T107" s="36"/>
    </row>
    <row r="108" spans="16:20" ht="15.75" customHeight="1" x14ac:dyDescent="0.15">
      <c r="P108" s="36"/>
      <c r="Q108" s="36"/>
      <c r="R108" s="36"/>
      <c r="S108" s="36"/>
      <c r="T108" s="36"/>
    </row>
    <row r="109" spans="16:20" ht="15.75" customHeight="1" x14ac:dyDescent="0.15">
      <c r="P109" s="36"/>
      <c r="Q109" s="36"/>
      <c r="R109" s="36"/>
      <c r="S109" s="36"/>
      <c r="T109" s="36"/>
    </row>
    <row r="110" spans="16:20" ht="15.75" customHeight="1" x14ac:dyDescent="0.15">
      <c r="P110" s="36"/>
      <c r="Q110" s="36"/>
      <c r="R110" s="36"/>
      <c r="S110" s="36"/>
      <c r="T110" s="36"/>
    </row>
    <row r="111" spans="16:20" ht="15.75" customHeight="1" x14ac:dyDescent="0.15">
      <c r="P111" s="36"/>
      <c r="Q111" s="36"/>
      <c r="R111" s="36"/>
      <c r="S111" s="36"/>
      <c r="T111" s="36"/>
    </row>
    <row r="112" spans="16:20" ht="15.75" customHeight="1" x14ac:dyDescent="0.15">
      <c r="P112" s="36"/>
      <c r="Q112" s="36"/>
      <c r="R112" s="36"/>
      <c r="S112" s="36"/>
      <c r="T112" s="36"/>
    </row>
    <row r="113" spans="10:20" ht="15.75" customHeight="1" x14ac:dyDescent="0.15">
      <c r="P113" s="36"/>
      <c r="Q113" s="36"/>
      <c r="R113" s="36"/>
      <c r="S113" s="36"/>
      <c r="T113" s="36"/>
    </row>
    <row r="114" spans="10:20" ht="15.75" customHeight="1" x14ac:dyDescent="0.15">
      <c r="P114" s="36"/>
      <c r="Q114" s="36"/>
      <c r="R114" s="36"/>
      <c r="S114" s="36"/>
      <c r="T114" s="36"/>
    </row>
    <row r="115" spans="10:20" ht="15.75" customHeight="1" x14ac:dyDescent="0.15">
      <c r="P115" s="36"/>
      <c r="Q115" s="36"/>
      <c r="R115" s="36"/>
      <c r="S115" s="36"/>
      <c r="T115" s="36"/>
    </row>
    <row r="122" spans="10:20" ht="15.75" customHeight="1" x14ac:dyDescent="0.15">
      <c r="J122" s="122" t="s">
        <v>124</v>
      </c>
      <c r="K122" s="122"/>
      <c r="L122" s="122"/>
      <c r="M122" s="122"/>
      <c r="N122" s="122"/>
      <c r="O122" s="122"/>
      <c r="P122" s="122"/>
      <c r="Q122" s="122"/>
      <c r="R122" s="122"/>
    </row>
    <row r="123" spans="10:20" ht="15.75" customHeight="1" x14ac:dyDescent="0.15">
      <c r="J123" s="122"/>
      <c r="K123" s="122"/>
      <c r="L123" s="122"/>
      <c r="M123" s="122"/>
      <c r="N123" s="122"/>
      <c r="O123" s="122"/>
      <c r="P123" s="122"/>
      <c r="Q123" s="122"/>
      <c r="R123" s="122"/>
    </row>
    <row r="124" spans="10:20" ht="15.75" customHeight="1" x14ac:dyDescent="0.15">
      <c r="J124" s="122"/>
      <c r="K124" s="122"/>
      <c r="L124" s="122"/>
      <c r="M124" s="122"/>
      <c r="N124" s="122"/>
      <c r="O124" s="122"/>
      <c r="P124" s="122"/>
      <c r="Q124" s="122"/>
      <c r="R124" s="122"/>
    </row>
    <row r="125" spans="10:20" ht="15.75" customHeight="1" x14ac:dyDescent="0.15">
      <c r="J125" s="122"/>
      <c r="K125" s="122"/>
      <c r="L125" s="122"/>
      <c r="M125" s="122"/>
      <c r="N125" s="122"/>
      <c r="O125" s="122"/>
      <c r="P125" s="122"/>
      <c r="Q125" s="122"/>
      <c r="R125" s="122"/>
    </row>
    <row r="126" spans="10:20" ht="15.75" customHeight="1" x14ac:dyDescent="0.15">
      <c r="J126" s="122"/>
      <c r="K126" s="122"/>
      <c r="L126" s="122"/>
      <c r="M126" s="122"/>
      <c r="N126" s="122"/>
      <c r="O126" s="122"/>
      <c r="P126" s="122"/>
      <c r="Q126" s="122"/>
      <c r="R126" s="122"/>
    </row>
    <row r="127" spans="10:20" ht="15.75" customHeight="1" x14ac:dyDescent="0.15">
      <c r="J127" s="122"/>
      <c r="K127" s="122"/>
      <c r="L127" s="122"/>
      <c r="M127" s="122"/>
      <c r="N127" s="122"/>
      <c r="O127" s="122"/>
      <c r="P127" s="122"/>
      <c r="Q127" s="122"/>
      <c r="R127" s="122"/>
    </row>
  </sheetData>
  <sheetProtection algorithmName="SHA-512" hashValue="6qo2eCqrT5N7zVF0A8Ay5oUzPODRHGo0SBsAMq3Zj5XZbIj0TtN2F5nLINBacUaEKBtThPUtqh7Uo4Cl0zmwPw==" saltValue="l4OJLQTrsFflWaY+ZKC2lg==" spinCount="100000" sheet="1" objects="1" scenarios="1"/>
  <mergeCells count="21">
    <mergeCell ref="B28:G28"/>
    <mergeCell ref="H40:O40"/>
    <mergeCell ref="F3:N5"/>
    <mergeCell ref="B8:U8"/>
    <mergeCell ref="P77:T86"/>
    <mergeCell ref="B10:F10"/>
    <mergeCell ref="B38:F38"/>
    <mergeCell ref="B47:U47"/>
    <mergeCell ref="B44:F44"/>
    <mergeCell ref="B21:F21"/>
    <mergeCell ref="B20:F20"/>
    <mergeCell ref="H20:K20"/>
    <mergeCell ref="H21:K21"/>
    <mergeCell ref="B27:F27"/>
    <mergeCell ref="H10:L17"/>
    <mergeCell ref="J122:R127"/>
    <mergeCell ref="B53:G53"/>
    <mergeCell ref="B83:G83"/>
    <mergeCell ref="J60:X61"/>
    <mergeCell ref="J74:R76"/>
    <mergeCell ref="J93:X9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7"/>
  <sheetViews>
    <sheetView showGridLines="0" zoomScale="85" zoomScaleNormal="85" workbookViewId="0">
      <pane ySplit="7" topLeftCell="A8" activePane="bottomLeft" state="frozen"/>
      <selection pane="bottomLeft" activeCell="H19" sqref="H19"/>
    </sheetView>
  </sheetViews>
  <sheetFormatPr baseColWidth="10" defaultColWidth="12.6640625" defaultRowHeight="15.75" customHeight="1" x14ac:dyDescent="0.15"/>
  <cols>
    <col min="1" max="1" width="5.6640625" customWidth="1"/>
    <col min="2" max="2" width="12.6640625" customWidth="1"/>
    <col min="3" max="3" width="62.6640625" customWidth="1"/>
    <col min="4" max="4" width="12.6640625" customWidth="1"/>
    <col min="5" max="5" width="17.6640625" customWidth="1"/>
    <col min="6" max="6" width="17.1640625" customWidth="1"/>
  </cols>
  <sheetData>
    <row r="1" spans="1:26" ht="15" customHeight="1" x14ac:dyDescent="0.15"/>
    <row r="2" spans="1:26" ht="15" customHeight="1" x14ac:dyDescent="0.15"/>
    <row r="3" spans="1:26" ht="15" customHeight="1" x14ac:dyDescent="0.15">
      <c r="C3" s="145" t="s">
        <v>23</v>
      </c>
      <c r="D3" s="145"/>
      <c r="E3" s="145"/>
      <c r="F3" s="145"/>
      <c r="G3" s="145"/>
      <c r="H3" s="145"/>
      <c r="I3" s="145"/>
      <c r="J3" s="145"/>
      <c r="K3" s="145"/>
    </row>
    <row r="4" spans="1:26" ht="15" customHeight="1" x14ac:dyDescent="0.15">
      <c r="A4" s="1"/>
      <c r="B4" s="2"/>
      <c r="C4" s="145"/>
      <c r="D4" s="145"/>
      <c r="E4" s="145"/>
      <c r="F4" s="145"/>
      <c r="G4" s="145"/>
      <c r="H4" s="145"/>
      <c r="I4" s="145"/>
      <c r="J4" s="145"/>
      <c r="K4" s="145"/>
    </row>
    <row r="5" spans="1:26" ht="15" customHeight="1" x14ac:dyDescent="0.15">
      <c r="A5" s="3"/>
      <c r="B5" s="2"/>
      <c r="C5" s="145"/>
      <c r="D5" s="145"/>
      <c r="E5" s="145"/>
      <c r="F5" s="145"/>
      <c r="G5" s="145"/>
      <c r="H5" s="145"/>
      <c r="I5" s="145"/>
      <c r="J5" s="145"/>
      <c r="K5" s="145"/>
    </row>
    <row r="6" spans="1:26" ht="15" customHeight="1" x14ac:dyDescent="0.15">
      <c r="A6" s="3"/>
      <c r="B6" s="2"/>
      <c r="C6" s="2"/>
    </row>
    <row r="7" spans="1:26" ht="15" customHeight="1" x14ac:dyDescent="0.15">
      <c r="A7" s="3"/>
      <c r="B7" s="2"/>
      <c r="C7" s="2"/>
    </row>
    <row r="8" spans="1:26" ht="15" customHeight="1" thickBot="1" x14ac:dyDescent="0.2">
      <c r="A8" s="13"/>
      <c r="B8" s="13"/>
      <c r="C8" s="13"/>
      <c r="D8" s="13"/>
      <c r="E8" s="13"/>
      <c r="F8" s="13"/>
    </row>
    <row r="9" spans="1:26" ht="30" customHeight="1" thickBot="1" x14ac:dyDescent="0.2">
      <c r="A9" s="13"/>
      <c r="B9" s="151" t="s">
        <v>24</v>
      </c>
      <c r="C9" s="152"/>
      <c r="D9" s="152"/>
      <c r="E9" s="152"/>
      <c r="F9" s="152"/>
    </row>
    <row r="10" spans="1:26" ht="30" customHeight="1" thickBot="1" x14ac:dyDescent="0.2">
      <c r="A10" s="13"/>
      <c r="B10" s="45" t="s">
        <v>25</v>
      </c>
      <c r="C10" s="46" t="s">
        <v>26</v>
      </c>
      <c r="D10" s="146" t="s">
        <v>27</v>
      </c>
      <c r="E10" s="147"/>
      <c r="F10" s="147"/>
      <c r="H10" s="153" t="s">
        <v>28</v>
      </c>
      <c r="I10" s="153"/>
      <c r="J10" s="35"/>
    </row>
    <row r="11" spans="1:26" ht="46.75" customHeight="1" thickBot="1" x14ac:dyDescent="0.2">
      <c r="A11" s="13"/>
      <c r="B11" s="47" t="s">
        <v>29</v>
      </c>
      <c r="C11" s="48" t="s">
        <v>30</v>
      </c>
      <c r="D11" s="48" t="s">
        <v>125</v>
      </c>
      <c r="E11" s="48" t="s">
        <v>31</v>
      </c>
      <c r="F11" s="48" t="s">
        <v>114</v>
      </c>
    </row>
    <row r="12" spans="1:26" ht="30" customHeight="1" thickBot="1" x14ac:dyDescent="0.2">
      <c r="A12" s="13"/>
      <c r="B12" s="49" t="s">
        <v>32</v>
      </c>
      <c r="C12" s="54" t="s">
        <v>33</v>
      </c>
      <c r="D12" s="51">
        <v>0</v>
      </c>
      <c r="E12" s="50">
        <v>1.25</v>
      </c>
      <c r="F12" s="52">
        <f t="shared" ref="F12:F15" si="0">D12*E12</f>
        <v>0</v>
      </c>
    </row>
    <row r="13" spans="1:26" ht="30" customHeight="1" thickBot="1" x14ac:dyDescent="0.2">
      <c r="A13" s="13"/>
      <c r="B13" s="49" t="s">
        <v>34</v>
      </c>
      <c r="C13" s="54" t="s">
        <v>35</v>
      </c>
      <c r="D13" s="51">
        <v>0</v>
      </c>
      <c r="E13" s="50">
        <v>1.25</v>
      </c>
      <c r="F13" s="52">
        <f t="shared" si="0"/>
        <v>0</v>
      </c>
    </row>
    <row r="14" spans="1:26" ht="38.5" customHeight="1" thickBot="1" x14ac:dyDescent="0.2">
      <c r="A14" s="13"/>
      <c r="B14" s="49" t="s">
        <v>36</v>
      </c>
      <c r="C14" s="54" t="s">
        <v>37</v>
      </c>
      <c r="D14" s="51">
        <v>0</v>
      </c>
      <c r="E14" s="50">
        <v>1.25</v>
      </c>
      <c r="F14" s="52">
        <f t="shared" si="0"/>
        <v>0</v>
      </c>
    </row>
    <row r="15" spans="1:26" ht="38.5" customHeight="1" thickBot="1" x14ac:dyDescent="0.2">
      <c r="A15" s="13"/>
      <c r="B15" s="49" t="s">
        <v>38</v>
      </c>
      <c r="C15" s="54" t="s">
        <v>39</v>
      </c>
      <c r="D15" s="51">
        <v>0</v>
      </c>
      <c r="E15" s="50">
        <v>1.25</v>
      </c>
      <c r="F15" s="52">
        <f t="shared" si="0"/>
        <v>0</v>
      </c>
    </row>
    <row r="16" spans="1:26" ht="30" customHeight="1" thickBot="1" x14ac:dyDescent="0.2">
      <c r="A16" s="32"/>
      <c r="B16" s="148" t="s">
        <v>40</v>
      </c>
      <c r="C16" s="149"/>
      <c r="D16" s="149"/>
      <c r="E16" s="149"/>
      <c r="F16" s="52">
        <f>SUM(F12:F15)</f>
        <v>0</v>
      </c>
      <c r="H16" s="33"/>
      <c r="I16" s="33"/>
      <c r="J16" s="33"/>
      <c r="K16" s="33"/>
      <c r="L16" s="33"/>
      <c r="M16" s="33"/>
      <c r="N16" s="33"/>
      <c r="O16" s="33"/>
      <c r="P16" s="33"/>
      <c r="Q16" s="33"/>
      <c r="R16" s="33"/>
      <c r="S16" s="33"/>
      <c r="T16" s="33"/>
      <c r="U16" s="33"/>
      <c r="V16" s="33"/>
      <c r="W16" s="33"/>
      <c r="X16" s="33"/>
      <c r="Y16" s="33"/>
      <c r="Z16" s="33"/>
    </row>
    <row r="17" spans="2:6" ht="10.25" customHeight="1" thickBot="1" x14ac:dyDescent="0.2">
      <c r="B17" s="150"/>
      <c r="C17" s="147"/>
      <c r="D17" s="147"/>
      <c r="E17" s="147"/>
      <c r="F17" s="147"/>
    </row>
  </sheetData>
  <sheetProtection algorithmName="SHA-512" hashValue="IedlbdKAymmyK7xuGmtT2gxvS6H4L2fhwvyW9iZntAwWHUp8rna3Bm4OworaTxOSDNVcmcMQcetG/qKPR3o5xQ==" saltValue="xBbyGcuSWaaLewORoVbl1g==" spinCount="100000" sheet="1" objects="1" scenarios="1"/>
  <mergeCells count="6">
    <mergeCell ref="C3:K5"/>
    <mergeCell ref="D10:F10"/>
    <mergeCell ref="B16:E16"/>
    <mergeCell ref="B17:F17"/>
    <mergeCell ref="B9:F9"/>
    <mergeCell ref="H10:I10"/>
  </mergeCells>
  <conditionalFormatting sqref="B11:F11">
    <cfRule type="colorScale" priority="1">
      <colorScale>
        <cfvo type="min"/>
        <cfvo type="max"/>
        <color rgb="FF57BB8A"/>
        <color rgb="FFFFFFFF"/>
      </colorScale>
    </cfRule>
  </conditionalFormatting>
  <dataValidations count="1">
    <dataValidation type="list" allowBlank="1" showErrorMessage="1" sqref="D12:D15" xr:uid="{00000000-0002-0000-0100-000000000000}">
      <formula1>"0,1"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20"/>
  <sheetViews>
    <sheetView showGridLines="0" zoomScale="85" zoomScaleNormal="85" workbookViewId="0">
      <pane ySplit="7" topLeftCell="A8" activePane="bottomLeft" state="frozen"/>
      <selection pane="bottomLeft" activeCell="D11" sqref="D11:F11"/>
    </sheetView>
  </sheetViews>
  <sheetFormatPr baseColWidth="10" defaultColWidth="12.6640625" defaultRowHeight="15.75" customHeight="1" x14ac:dyDescent="0.15"/>
  <cols>
    <col min="1" max="1" width="5.6640625" customWidth="1"/>
    <col min="3" max="3" width="62.6640625" customWidth="1"/>
    <col min="4" max="4" width="12.5" customWidth="1"/>
    <col min="5" max="5" width="17.6640625" customWidth="1"/>
    <col min="6" max="6" width="17.1640625" customWidth="1"/>
  </cols>
  <sheetData>
    <row r="1" spans="1:11" ht="15" customHeight="1" x14ac:dyDescent="0.15"/>
    <row r="2" spans="1:11" ht="15" customHeight="1" x14ac:dyDescent="0.15"/>
    <row r="3" spans="1:11" ht="15" customHeight="1" x14ac:dyDescent="0.15">
      <c r="C3" s="145" t="s">
        <v>23</v>
      </c>
      <c r="D3" s="145"/>
      <c r="E3" s="145"/>
      <c r="F3" s="145"/>
      <c r="G3" s="145"/>
      <c r="H3" s="145"/>
      <c r="I3" s="145"/>
      <c r="J3" s="145"/>
      <c r="K3" s="145"/>
    </row>
    <row r="4" spans="1:11" ht="15" customHeight="1" x14ac:dyDescent="0.15">
      <c r="A4" s="1"/>
      <c r="B4" s="2"/>
      <c r="C4" s="145"/>
      <c r="D4" s="145"/>
      <c r="E4" s="145"/>
      <c r="F4" s="145"/>
      <c r="G4" s="145"/>
      <c r="H4" s="145"/>
      <c r="I4" s="145"/>
      <c r="J4" s="145"/>
      <c r="K4" s="145"/>
    </row>
    <row r="5" spans="1:11" ht="15" customHeight="1" x14ac:dyDescent="0.15">
      <c r="A5" s="3"/>
      <c r="B5" s="2"/>
      <c r="C5" s="145"/>
      <c r="D5" s="145"/>
      <c r="E5" s="145"/>
      <c r="F5" s="145"/>
      <c r="G5" s="145"/>
      <c r="H5" s="145"/>
      <c r="I5" s="145"/>
      <c r="J5" s="145"/>
      <c r="K5" s="145"/>
    </row>
    <row r="6" spans="1:11" ht="15" customHeight="1" x14ac:dyDescent="0.15">
      <c r="A6" s="3"/>
      <c r="B6" s="2"/>
      <c r="C6" s="2"/>
    </row>
    <row r="7" spans="1:11" ht="15" customHeight="1" x14ac:dyDescent="0.15">
      <c r="A7" s="3"/>
      <c r="B7" s="2"/>
      <c r="C7" s="2"/>
    </row>
    <row r="8" spans="1:11" ht="15" customHeight="1" thickBot="1" x14ac:dyDescent="0.2">
      <c r="A8" s="13"/>
      <c r="B8" s="13"/>
      <c r="C8" s="13"/>
      <c r="D8" s="13"/>
      <c r="E8" s="13"/>
      <c r="F8" s="13"/>
    </row>
    <row r="9" spans="1:11" ht="30" customHeight="1" thickBot="1" x14ac:dyDescent="0.2">
      <c r="A9" s="13"/>
      <c r="B9" s="151" t="s">
        <v>41</v>
      </c>
      <c r="C9" s="151"/>
      <c r="D9" s="151"/>
      <c r="E9" s="151"/>
      <c r="F9" s="151"/>
    </row>
    <row r="10" spans="1:11" ht="30" customHeight="1" thickBot="1" x14ac:dyDescent="0.2">
      <c r="A10" s="14"/>
      <c r="B10" s="46" t="s">
        <v>25</v>
      </c>
      <c r="C10" s="46" t="s">
        <v>26</v>
      </c>
      <c r="D10" s="154" t="s">
        <v>27</v>
      </c>
      <c r="E10" s="154"/>
      <c r="F10" s="154"/>
      <c r="H10" s="153" t="s">
        <v>28</v>
      </c>
      <c r="I10" s="153"/>
      <c r="J10" s="35"/>
    </row>
    <row r="11" spans="1:11" ht="52.25" customHeight="1" thickBot="1" x14ac:dyDescent="0.2">
      <c r="A11" s="13"/>
      <c r="B11" s="48" t="s">
        <v>42</v>
      </c>
      <c r="C11" s="48" t="s">
        <v>43</v>
      </c>
      <c r="D11" s="48" t="s">
        <v>125</v>
      </c>
      <c r="E11" s="48" t="s">
        <v>31</v>
      </c>
      <c r="F11" s="48" t="s">
        <v>114</v>
      </c>
    </row>
    <row r="12" spans="1:11" ht="30" customHeight="1" thickBot="1" x14ac:dyDescent="0.2">
      <c r="A12" s="13"/>
      <c r="B12" s="47" t="s">
        <v>44</v>
      </c>
      <c r="C12" s="54" t="s">
        <v>45</v>
      </c>
      <c r="D12" s="51">
        <v>0</v>
      </c>
      <c r="E12" s="53">
        <v>1</v>
      </c>
      <c r="F12" s="52">
        <f t="shared" ref="F12:F16" si="0">D12*1</f>
        <v>0</v>
      </c>
    </row>
    <row r="13" spans="1:11" ht="40.75" customHeight="1" thickBot="1" x14ac:dyDescent="0.2">
      <c r="A13" s="13"/>
      <c r="B13" s="47" t="s">
        <v>46</v>
      </c>
      <c r="C13" s="54" t="s">
        <v>47</v>
      </c>
      <c r="D13" s="51">
        <v>0</v>
      </c>
      <c r="E13" s="50">
        <v>1</v>
      </c>
      <c r="F13" s="52">
        <f t="shared" si="0"/>
        <v>0</v>
      </c>
    </row>
    <row r="14" spans="1:11" ht="37.25" customHeight="1" thickBot="1" x14ac:dyDescent="0.2">
      <c r="A14" s="13"/>
      <c r="B14" s="47" t="s">
        <v>48</v>
      </c>
      <c r="C14" s="54" t="s">
        <v>49</v>
      </c>
      <c r="D14" s="51">
        <v>0</v>
      </c>
      <c r="E14" s="52">
        <v>1</v>
      </c>
      <c r="F14" s="52">
        <f t="shared" si="0"/>
        <v>0</v>
      </c>
    </row>
    <row r="15" spans="1:11" ht="37.75" customHeight="1" thickBot="1" x14ac:dyDescent="0.2">
      <c r="A15" s="13"/>
      <c r="B15" s="47" t="s">
        <v>50</v>
      </c>
      <c r="C15" s="54" t="s">
        <v>51</v>
      </c>
      <c r="D15" s="51">
        <v>0</v>
      </c>
      <c r="E15" s="52">
        <v>1</v>
      </c>
      <c r="F15" s="52">
        <f t="shared" si="0"/>
        <v>0</v>
      </c>
    </row>
    <row r="16" spans="1:11" ht="36" customHeight="1" thickBot="1" x14ac:dyDescent="0.2">
      <c r="A16" s="13"/>
      <c r="B16" s="47" t="s">
        <v>52</v>
      </c>
      <c r="C16" s="54" t="s">
        <v>53</v>
      </c>
      <c r="D16" s="51">
        <v>0</v>
      </c>
      <c r="E16" s="52">
        <v>1</v>
      </c>
      <c r="F16" s="52">
        <f t="shared" si="0"/>
        <v>0</v>
      </c>
    </row>
    <row r="17" spans="1:6" ht="30" customHeight="1" thickBot="1" x14ac:dyDescent="0.2">
      <c r="A17" s="13"/>
      <c r="B17" s="148" t="s">
        <v>40</v>
      </c>
      <c r="C17" s="148"/>
      <c r="D17" s="148"/>
      <c r="E17" s="148"/>
      <c r="F17" s="53">
        <f>SUM(F12:F16)</f>
        <v>0</v>
      </c>
    </row>
    <row r="18" spans="1:6" ht="10.25" customHeight="1" thickBot="1" x14ac:dyDescent="0.2">
      <c r="A18" s="13"/>
      <c r="B18" s="155"/>
      <c r="C18" s="155"/>
      <c r="D18" s="155"/>
      <c r="E18" s="155"/>
      <c r="F18" s="155"/>
    </row>
    <row r="19" spans="1:6" ht="13" x14ac:dyDescent="0.15">
      <c r="A19" s="13"/>
    </row>
    <row r="20" spans="1:6" ht="13" x14ac:dyDescent="0.15">
      <c r="A20" s="13"/>
    </row>
  </sheetData>
  <sheetProtection algorithmName="SHA-512" hashValue="8z/85C9ddHxW6jt7JcvGw+rlC89kc7OopzYhx4BLrR3lVI+D//5B90oG/p23W5X1rTLIYeTdza90V8VpSts6gg==" saltValue="AKLtHhFw0X9WZ89nSAcIrw==" spinCount="100000" sheet="1" objects="1" scenarios="1"/>
  <mergeCells count="6">
    <mergeCell ref="C3:K5"/>
    <mergeCell ref="D10:F10"/>
    <mergeCell ref="B17:E17"/>
    <mergeCell ref="B18:F18"/>
    <mergeCell ref="B9:F9"/>
    <mergeCell ref="H10:I10"/>
  </mergeCells>
  <dataValidations count="1">
    <dataValidation type="list" allowBlank="1" showErrorMessage="1" sqref="D12:D16" xr:uid="{00000000-0002-0000-0200-000000000000}">
      <formula1>"0,1"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17"/>
  <sheetViews>
    <sheetView showGridLines="0" zoomScale="85" zoomScaleNormal="85" workbookViewId="0">
      <pane ySplit="7" topLeftCell="A8" activePane="bottomLeft" state="frozen"/>
      <selection pane="bottomLeft" activeCell="I13" sqref="I13"/>
    </sheetView>
  </sheetViews>
  <sheetFormatPr baseColWidth="10" defaultColWidth="12.6640625" defaultRowHeight="15.75" customHeight="1" x14ac:dyDescent="0.15"/>
  <cols>
    <col min="1" max="1" width="5.6640625" customWidth="1"/>
    <col min="3" max="3" width="52.83203125" customWidth="1"/>
    <col min="4" max="4" width="9.5" customWidth="1"/>
    <col min="5" max="5" width="12.5" customWidth="1"/>
    <col min="6" max="6" width="17.6640625" customWidth="1"/>
    <col min="7" max="7" width="17.1640625" customWidth="1"/>
  </cols>
  <sheetData>
    <row r="1" spans="1:11" ht="15" customHeight="1" x14ac:dyDescent="0.15"/>
    <row r="2" spans="1:11" ht="15" customHeight="1" x14ac:dyDescent="0.15"/>
    <row r="3" spans="1:11" ht="15" customHeight="1" x14ac:dyDescent="0.15">
      <c r="C3" s="145" t="s">
        <v>23</v>
      </c>
      <c r="D3" s="145"/>
      <c r="E3" s="145"/>
      <c r="F3" s="145"/>
      <c r="G3" s="145"/>
      <c r="H3" s="145"/>
      <c r="I3" s="145"/>
      <c r="J3" s="145"/>
      <c r="K3" s="145"/>
    </row>
    <row r="4" spans="1:11" ht="15" customHeight="1" x14ac:dyDescent="0.15">
      <c r="A4" s="1"/>
      <c r="B4" s="2"/>
      <c r="C4" s="145"/>
      <c r="D4" s="145"/>
      <c r="E4" s="145"/>
      <c r="F4" s="145"/>
      <c r="G4" s="145"/>
      <c r="H4" s="145"/>
      <c r="I4" s="145"/>
      <c r="J4" s="145"/>
      <c r="K4" s="145"/>
    </row>
    <row r="5" spans="1:11" ht="15" customHeight="1" x14ac:dyDescent="0.15">
      <c r="A5" s="3"/>
      <c r="B5" s="2"/>
      <c r="C5" s="145"/>
      <c r="D5" s="145"/>
      <c r="E5" s="145"/>
      <c r="F5" s="145"/>
      <c r="G5" s="145"/>
      <c r="H5" s="145"/>
      <c r="I5" s="145"/>
      <c r="J5" s="145"/>
      <c r="K5" s="145"/>
    </row>
    <row r="6" spans="1:11" ht="15" customHeight="1" x14ac:dyDescent="0.15">
      <c r="A6" s="3"/>
      <c r="B6" s="2"/>
      <c r="C6" s="2"/>
    </row>
    <row r="7" spans="1:11" ht="15" customHeight="1" x14ac:dyDescent="0.15">
      <c r="A7" s="3"/>
      <c r="B7" s="2"/>
      <c r="C7" s="2"/>
    </row>
    <row r="8" spans="1:11" ht="15" customHeight="1" thickBot="1" x14ac:dyDescent="0.2"/>
    <row r="9" spans="1:11" ht="30" customHeight="1" thickBot="1" x14ac:dyDescent="0.2">
      <c r="B9" s="156" t="s">
        <v>54</v>
      </c>
      <c r="C9" s="147"/>
      <c r="D9" s="147"/>
      <c r="E9" s="147"/>
      <c r="F9" s="147"/>
      <c r="G9" s="147"/>
    </row>
    <row r="10" spans="1:11" ht="30" customHeight="1" thickBot="1" x14ac:dyDescent="0.2">
      <c r="B10" s="46" t="s">
        <v>25</v>
      </c>
      <c r="C10" s="154" t="s">
        <v>55</v>
      </c>
      <c r="D10" s="147"/>
      <c r="E10" s="154" t="s">
        <v>27</v>
      </c>
      <c r="F10" s="147"/>
      <c r="G10" s="147"/>
      <c r="I10" s="153" t="s">
        <v>28</v>
      </c>
      <c r="J10" s="153"/>
      <c r="K10" s="35"/>
    </row>
    <row r="11" spans="1:11" ht="51" customHeight="1" thickBot="1" x14ac:dyDescent="0.2">
      <c r="B11" s="55" t="s">
        <v>56</v>
      </c>
      <c r="C11" s="157" t="s">
        <v>57</v>
      </c>
      <c r="D11" s="147"/>
      <c r="E11" s="48" t="s">
        <v>125</v>
      </c>
      <c r="F11" s="48" t="s">
        <v>31</v>
      </c>
      <c r="G11" s="48" t="s">
        <v>114</v>
      </c>
    </row>
    <row r="12" spans="1:11" ht="37.75" customHeight="1" thickBot="1" x14ac:dyDescent="0.2">
      <c r="B12" s="47" t="s">
        <v>58</v>
      </c>
      <c r="C12" s="158" t="s">
        <v>59</v>
      </c>
      <c r="D12" s="159"/>
      <c r="E12" s="56">
        <v>0</v>
      </c>
      <c r="F12" s="50">
        <v>1</v>
      </c>
      <c r="G12" s="50">
        <f t="shared" ref="G12:G14" si="0">E12*F12</f>
        <v>0</v>
      </c>
    </row>
    <row r="13" spans="1:11" ht="35.5" customHeight="1" thickBot="1" x14ac:dyDescent="0.2">
      <c r="B13" s="47" t="s">
        <v>60</v>
      </c>
      <c r="C13" s="158" t="s">
        <v>61</v>
      </c>
      <c r="D13" s="159"/>
      <c r="E13" s="56">
        <v>0</v>
      </c>
      <c r="F13" s="50">
        <v>2</v>
      </c>
      <c r="G13" s="50">
        <f t="shared" si="0"/>
        <v>0</v>
      </c>
    </row>
    <row r="14" spans="1:11" ht="30" customHeight="1" thickBot="1" x14ac:dyDescent="0.2">
      <c r="B14" s="47" t="s">
        <v>62</v>
      </c>
      <c r="C14" s="158" t="s">
        <v>63</v>
      </c>
      <c r="D14" s="159"/>
      <c r="E14" s="56">
        <v>0</v>
      </c>
      <c r="F14" s="50">
        <v>2</v>
      </c>
      <c r="G14" s="50">
        <f t="shared" si="0"/>
        <v>0</v>
      </c>
    </row>
    <row r="15" spans="1:11" ht="30" customHeight="1" thickBot="1" x14ac:dyDescent="0.2">
      <c r="B15" s="148" t="s">
        <v>40</v>
      </c>
      <c r="C15" s="149"/>
      <c r="D15" s="149"/>
      <c r="E15" s="149"/>
      <c r="F15" s="149"/>
      <c r="G15" s="57">
        <f>SUM(G12:G14)</f>
        <v>0</v>
      </c>
    </row>
    <row r="16" spans="1:11" ht="10.25" customHeight="1" thickBot="1" x14ac:dyDescent="0.2">
      <c r="B16" s="150"/>
      <c r="C16" s="147"/>
      <c r="D16" s="147"/>
      <c r="E16" s="147"/>
      <c r="F16" s="147"/>
      <c r="G16" s="147"/>
    </row>
    <row r="17" spans="2:7" ht="15.75" customHeight="1" x14ac:dyDescent="0.15">
      <c r="B17" s="44"/>
      <c r="C17" s="44"/>
      <c r="D17" s="44"/>
      <c r="E17" s="44"/>
      <c r="F17" s="44"/>
      <c r="G17" s="44"/>
    </row>
  </sheetData>
  <sheetProtection sheet="1" objects="1" scenarios="1"/>
  <mergeCells count="11">
    <mergeCell ref="I10:J10"/>
    <mergeCell ref="C3:K5"/>
    <mergeCell ref="B15:F15"/>
    <mergeCell ref="B16:G16"/>
    <mergeCell ref="B9:G9"/>
    <mergeCell ref="C10:D10"/>
    <mergeCell ref="E10:G10"/>
    <mergeCell ref="C11:D11"/>
    <mergeCell ref="C12:D12"/>
    <mergeCell ref="C13:D13"/>
    <mergeCell ref="C14:D14"/>
  </mergeCells>
  <dataValidations count="1">
    <dataValidation type="list" allowBlank="1" showErrorMessage="1" sqref="E12:E14" xr:uid="{00000000-0002-0000-0300-000000000000}">
      <formula1>"0,1"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K22"/>
  <sheetViews>
    <sheetView showGridLines="0" zoomScale="85" zoomScaleNormal="85" workbookViewId="0">
      <pane ySplit="7" topLeftCell="A8" activePane="bottomLeft" state="frozen"/>
      <selection pane="bottomLeft" activeCell="D17" sqref="D17:F17"/>
    </sheetView>
  </sheetViews>
  <sheetFormatPr baseColWidth="10" defaultColWidth="12.6640625" defaultRowHeight="15.75" customHeight="1" x14ac:dyDescent="0.15"/>
  <cols>
    <col min="1" max="1" width="5.6640625" customWidth="1"/>
    <col min="2" max="2" width="12.6640625" customWidth="1"/>
    <col min="3" max="3" width="62.6640625" customWidth="1"/>
    <col min="4" max="4" width="12.5" customWidth="1"/>
    <col min="5" max="5" width="17.6640625" customWidth="1"/>
    <col min="6" max="6" width="17.1640625" customWidth="1"/>
  </cols>
  <sheetData>
    <row r="1" spans="1:11" ht="15" customHeight="1" x14ac:dyDescent="0.15"/>
    <row r="2" spans="1:11" ht="15" customHeight="1" x14ac:dyDescent="0.15"/>
    <row r="3" spans="1:11" ht="15" customHeight="1" x14ac:dyDescent="0.15">
      <c r="C3" s="145" t="s">
        <v>23</v>
      </c>
      <c r="D3" s="145"/>
      <c r="E3" s="145"/>
      <c r="F3" s="145"/>
      <c r="G3" s="145"/>
      <c r="H3" s="145"/>
      <c r="I3" s="145"/>
      <c r="J3" s="145"/>
      <c r="K3" s="145"/>
    </row>
    <row r="4" spans="1:11" ht="15" customHeight="1" x14ac:dyDescent="0.15">
      <c r="A4" s="1"/>
      <c r="B4" s="2"/>
      <c r="C4" s="145"/>
      <c r="D4" s="145"/>
      <c r="E4" s="145"/>
      <c r="F4" s="145"/>
      <c r="G4" s="145"/>
      <c r="H4" s="145"/>
      <c r="I4" s="145"/>
      <c r="J4" s="145"/>
      <c r="K4" s="145"/>
    </row>
    <row r="5" spans="1:11" ht="15" customHeight="1" x14ac:dyDescent="0.15">
      <c r="A5" s="3"/>
      <c r="B5" s="2"/>
      <c r="C5" s="145"/>
      <c r="D5" s="145"/>
      <c r="E5" s="145"/>
      <c r="F5" s="145"/>
      <c r="G5" s="145"/>
      <c r="H5" s="145"/>
      <c r="I5" s="145"/>
      <c r="J5" s="145"/>
      <c r="K5" s="145"/>
    </row>
    <row r="6" spans="1:11" ht="15" customHeight="1" x14ac:dyDescent="0.15">
      <c r="A6" s="3"/>
      <c r="B6" s="2"/>
      <c r="C6" s="2"/>
    </row>
    <row r="7" spans="1:11" ht="15" customHeight="1" x14ac:dyDescent="0.15">
      <c r="A7" s="3"/>
      <c r="B7" s="2"/>
      <c r="C7" s="2"/>
    </row>
    <row r="8" spans="1:11" ht="15" customHeight="1" thickBot="1" x14ac:dyDescent="0.2"/>
    <row r="9" spans="1:11" ht="30" customHeight="1" thickBot="1" x14ac:dyDescent="0.2">
      <c r="B9" s="151" t="s">
        <v>64</v>
      </c>
      <c r="C9" s="152"/>
      <c r="D9" s="152"/>
      <c r="E9" s="152"/>
      <c r="F9" s="152"/>
    </row>
    <row r="10" spans="1:11" ht="15" customHeight="1" thickBot="1" x14ac:dyDescent="0.2">
      <c r="B10" s="154" t="s">
        <v>65</v>
      </c>
      <c r="C10" s="147"/>
      <c r="D10" s="147"/>
      <c r="E10" s="147"/>
      <c r="F10" s="147"/>
    </row>
    <row r="11" spans="1:11" ht="30" customHeight="1" thickBot="1" x14ac:dyDescent="0.2">
      <c r="B11" s="46" t="s">
        <v>25</v>
      </c>
      <c r="C11" s="46" t="s">
        <v>55</v>
      </c>
      <c r="D11" s="154" t="s">
        <v>27</v>
      </c>
      <c r="E11" s="147"/>
      <c r="F11" s="147"/>
      <c r="H11" s="153" t="s">
        <v>28</v>
      </c>
      <c r="I11" s="153"/>
      <c r="J11" s="35"/>
    </row>
    <row r="12" spans="1:11" ht="48" customHeight="1" thickBot="1" x14ac:dyDescent="0.2">
      <c r="B12" s="47" t="s">
        <v>66</v>
      </c>
      <c r="C12" s="48" t="s">
        <v>67</v>
      </c>
      <c r="D12" s="48" t="s">
        <v>125</v>
      </c>
      <c r="E12" s="48" t="s">
        <v>31</v>
      </c>
      <c r="F12" s="48" t="s">
        <v>114</v>
      </c>
    </row>
    <row r="13" spans="1:11" ht="54.5" customHeight="1" thickBot="1" x14ac:dyDescent="0.2">
      <c r="B13" s="47" t="s">
        <v>68</v>
      </c>
      <c r="C13" s="62" t="s">
        <v>69</v>
      </c>
      <c r="D13" s="59">
        <v>0</v>
      </c>
      <c r="E13" s="58">
        <v>2</v>
      </c>
      <c r="F13" s="58">
        <f t="shared" ref="F13:F14" si="0">D13*E13</f>
        <v>0</v>
      </c>
    </row>
    <row r="14" spans="1:11" ht="37.75" customHeight="1" thickBot="1" x14ac:dyDescent="0.2">
      <c r="B14" s="47" t="s">
        <v>70</v>
      </c>
      <c r="C14" s="62" t="s">
        <v>71</v>
      </c>
      <c r="D14" s="59">
        <v>0</v>
      </c>
      <c r="E14" s="58">
        <v>2</v>
      </c>
      <c r="F14" s="58">
        <f t="shared" si="0"/>
        <v>0</v>
      </c>
    </row>
    <row r="15" spans="1:11" ht="15" customHeight="1" thickBot="1" x14ac:dyDescent="0.2">
      <c r="B15" s="154" t="s">
        <v>72</v>
      </c>
      <c r="C15" s="147"/>
      <c r="D15" s="147"/>
      <c r="E15" s="147"/>
      <c r="F15" s="147"/>
    </row>
    <row r="16" spans="1:11" ht="30" customHeight="1" thickBot="1" x14ac:dyDescent="0.2">
      <c r="B16" s="46" t="s">
        <v>25</v>
      </c>
      <c r="C16" s="46" t="s">
        <v>55</v>
      </c>
      <c r="D16" s="154" t="s">
        <v>27</v>
      </c>
      <c r="E16" s="147"/>
      <c r="F16" s="147"/>
    </row>
    <row r="17" spans="2:6" ht="47.5" customHeight="1" thickBot="1" x14ac:dyDescent="0.2">
      <c r="B17" s="55" t="s">
        <v>73</v>
      </c>
      <c r="C17" s="48" t="s">
        <v>74</v>
      </c>
      <c r="D17" s="48" t="s">
        <v>125</v>
      </c>
      <c r="E17" s="48" t="s">
        <v>31</v>
      </c>
      <c r="F17" s="48" t="s">
        <v>114</v>
      </c>
    </row>
    <row r="18" spans="2:6" ht="30" customHeight="1" thickBot="1" x14ac:dyDescent="0.2">
      <c r="B18" s="49" t="s">
        <v>75</v>
      </c>
      <c r="C18" s="62" t="s">
        <v>76</v>
      </c>
      <c r="D18" s="59">
        <v>0</v>
      </c>
      <c r="E18" s="58">
        <v>2</v>
      </c>
      <c r="F18" s="58">
        <f t="shared" ref="F18" si="1">D18*E18</f>
        <v>0</v>
      </c>
    </row>
    <row r="19" spans="2:6" ht="30" customHeight="1" thickBot="1" x14ac:dyDescent="0.2">
      <c r="B19" s="49" t="s">
        <v>77</v>
      </c>
      <c r="C19" s="62" t="s">
        <v>78</v>
      </c>
      <c r="D19" s="59">
        <v>0</v>
      </c>
      <c r="E19" s="58">
        <v>2</v>
      </c>
      <c r="F19" s="58">
        <f>D19*E19</f>
        <v>0</v>
      </c>
    </row>
    <row r="20" spans="2:6" ht="30" customHeight="1" thickBot="1" x14ac:dyDescent="0.2">
      <c r="B20" s="49" t="s">
        <v>79</v>
      </c>
      <c r="C20" s="62" t="s">
        <v>80</v>
      </c>
      <c r="D20" s="59">
        <v>0</v>
      </c>
      <c r="E20" s="58">
        <v>2</v>
      </c>
      <c r="F20" s="58">
        <f>D20*E20</f>
        <v>0</v>
      </c>
    </row>
    <row r="21" spans="2:6" ht="30" customHeight="1" thickBot="1" x14ac:dyDescent="0.2">
      <c r="B21" s="160" t="s">
        <v>81</v>
      </c>
      <c r="C21" s="147"/>
      <c r="D21" s="147"/>
      <c r="E21" s="147"/>
      <c r="F21" s="61">
        <f>SUM(F13:F14,F18:F20)</f>
        <v>0</v>
      </c>
    </row>
    <row r="22" spans="2:6" ht="10.25" customHeight="1" thickBot="1" x14ac:dyDescent="0.2">
      <c r="B22" s="150"/>
      <c r="C22" s="147"/>
      <c r="D22" s="147"/>
      <c r="E22" s="147"/>
      <c r="F22" s="147"/>
    </row>
  </sheetData>
  <sheetProtection algorithmName="SHA-512" hashValue="K52USRQatWSBg7GfId6LwF+aCdPnJuwjKb/32d5swjCOBvxbENrfBSswpoU/5qUMote4FgWgwGv2XIMF7NppQw==" saltValue="5Y1d9nyT42qyj4+qAWdz3A==" spinCount="100000" sheet="1" objects="1" scenarios="1"/>
  <mergeCells count="9">
    <mergeCell ref="H11:I11"/>
    <mergeCell ref="C3:K5"/>
    <mergeCell ref="B21:E21"/>
    <mergeCell ref="B22:F22"/>
    <mergeCell ref="B9:F9"/>
    <mergeCell ref="B10:F10"/>
    <mergeCell ref="D11:F11"/>
    <mergeCell ref="B15:F15"/>
    <mergeCell ref="D16:F16"/>
  </mergeCells>
  <dataValidations count="1">
    <dataValidation type="list" allowBlank="1" showErrorMessage="1" sqref="D13:D14 D18:D20" xr:uid="{00000000-0002-0000-0400-000000000000}">
      <formula1>"0,1"</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19"/>
  <sheetViews>
    <sheetView showGridLines="0" zoomScale="85" zoomScaleNormal="85" workbookViewId="0">
      <pane ySplit="7" topLeftCell="A8" activePane="bottomLeft" state="frozen"/>
      <selection pane="bottomLeft" activeCell="D11" sqref="D11:F11"/>
    </sheetView>
  </sheetViews>
  <sheetFormatPr baseColWidth="10" defaultColWidth="12.6640625" defaultRowHeight="15.75" customHeight="1" x14ac:dyDescent="0.15"/>
  <cols>
    <col min="1" max="1" width="5.6640625" customWidth="1"/>
    <col min="2" max="2" width="12.6640625" customWidth="1"/>
    <col min="3" max="3" width="62.6640625" customWidth="1"/>
    <col min="4" max="4" width="12.6640625" customWidth="1"/>
    <col min="5" max="5" width="17.6640625" customWidth="1"/>
    <col min="6" max="6" width="17.1640625" customWidth="1"/>
  </cols>
  <sheetData>
    <row r="1" spans="1:11" ht="15" customHeight="1" x14ac:dyDescent="0.15"/>
    <row r="2" spans="1:11" ht="15" customHeight="1" x14ac:dyDescent="0.15"/>
    <row r="3" spans="1:11" ht="15" customHeight="1" x14ac:dyDescent="0.15">
      <c r="C3" s="145" t="s">
        <v>23</v>
      </c>
      <c r="D3" s="145"/>
      <c r="E3" s="145"/>
      <c r="F3" s="145"/>
      <c r="G3" s="145"/>
      <c r="H3" s="145"/>
      <c r="I3" s="145"/>
      <c r="J3" s="145"/>
      <c r="K3" s="145"/>
    </row>
    <row r="4" spans="1:11" ht="15" customHeight="1" x14ac:dyDescent="0.15">
      <c r="A4" s="1"/>
      <c r="B4" s="2"/>
      <c r="C4" s="145"/>
      <c r="D4" s="145"/>
      <c r="E4" s="145"/>
      <c r="F4" s="145"/>
      <c r="G4" s="145"/>
      <c r="H4" s="145"/>
      <c r="I4" s="145"/>
      <c r="J4" s="145"/>
      <c r="K4" s="145"/>
    </row>
    <row r="5" spans="1:11" ht="15" customHeight="1" x14ac:dyDescent="0.15">
      <c r="A5" s="3"/>
      <c r="B5" s="2"/>
      <c r="C5" s="145"/>
      <c r="D5" s="145"/>
      <c r="E5" s="145"/>
      <c r="F5" s="145"/>
      <c r="G5" s="145"/>
      <c r="H5" s="145"/>
      <c r="I5" s="145"/>
      <c r="J5" s="145"/>
      <c r="K5" s="145"/>
    </row>
    <row r="6" spans="1:11" ht="15" customHeight="1" x14ac:dyDescent="0.15">
      <c r="A6" s="3"/>
      <c r="B6" s="2"/>
      <c r="C6" s="2"/>
    </row>
    <row r="7" spans="1:11" ht="15" customHeight="1" x14ac:dyDescent="0.15">
      <c r="A7" s="3"/>
      <c r="B7" s="2"/>
      <c r="C7" s="2"/>
    </row>
    <row r="8" spans="1:11" ht="15" customHeight="1" thickBot="1" x14ac:dyDescent="0.2"/>
    <row r="9" spans="1:11" ht="30" customHeight="1" thickBot="1" x14ac:dyDescent="0.2">
      <c r="B9" s="151" t="s">
        <v>82</v>
      </c>
      <c r="C9" s="152"/>
      <c r="D9" s="152"/>
      <c r="E9" s="152"/>
      <c r="F9" s="152"/>
    </row>
    <row r="10" spans="1:11" ht="30" customHeight="1" thickBot="1" x14ac:dyDescent="0.2">
      <c r="B10" s="60"/>
      <c r="C10" s="60"/>
      <c r="D10" s="160" t="s">
        <v>27</v>
      </c>
      <c r="E10" s="147"/>
      <c r="F10" s="147"/>
      <c r="H10" s="153" t="s">
        <v>28</v>
      </c>
      <c r="I10" s="153"/>
      <c r="J10" s="35"/>
    </row>
    <row r="11" spans="1:11" ht="45.5" customHeight="1" thickBot="1" x14ac:dyDescent="0.2">
      <c r="B11" s="46" t="s">
        <v>25</v>
      </c>
      <c r="C11" s="48" t="s">
        <v>83</v>
      </c>
      <c r="D11" s="48" t="s">
        <v>125</v>
      </c>
      <c r="E11" s="48" t="s">
        <v>31</v>
      </c>
      <c r="F11" s="48" t="s">
        <v>114</v>
      </c>
    </row>
    <row r="12" spans="1:11" ht="30" customHeight="1" thickBot="1" x14ac:dyDescent="0.2">
      <c r="B12" s="47" t="s">
        <v>84</v>
      </c>
      <c r="C12" s="54" t="s">
        <v>85</v>
      </c>
      <c r="D12" s="63" t="s">
        <v>86</v>
      </c>
      <c r="E12" s="50">
        <v>1.25</v>
      </c>
      <c r="F12" s="57" t="str">
        <f>IF(ISNUMBER(D12),D12*E12,D12)</f>
        <v>n.a</v>
      </c>
      <c r="G12" s="28"/>
    </row>
    <row r="13" spans="1:11" ht="30" customHeight="1" thickBot="1" x14ac:dyDescent="0.2">
      <c r="B13" s="47" t="s">
        <v>87</v>
      </c>
      <c r="C13" s="54" t="s">
        <v>88</v>
      </c>
      <c r="D13" s="63" t="s">
        <v>86</v>
      </c>
      <c r="E13" s="50">
        <v>1.25</v>
      </c>
      <c r="F13" s="57" t="str">
        <f t="shared" ref="F13:F17" si="0">IF(ISNUMBER(D13),D13*E13,D13)</f>
        <v>n.a</v>
      </c>
    </row>
    <row r="14" spans="1:11" ht="30" customHeight="1" thickBot="1" x14ac:dyDescent="0.2">
      <c r="B14" s="47" t="s">
        <v>89</v>
      </c>
      <c r="C14" s="54" t="s">
        <v>90</v>
      </c>
      <c r="D14" s="63" t="s">
        <v>86</v>
      </c>
      <c r="E14" s="50">
        <v>1.25</v>
      </c>
      <c r="F14" s="57" t="str">
        <f t="shared" si="0"/>
        <v>n.a</v>
      </c>
    </row>
    <row r="15" spans="1:11" ht="43.75" customHeight="1" thickBot="1" x14ac:dyDescent="0.2">
      <c r="B15" s="47" t="s">
        <v>91</v>
      </c>
      <c r="C15" s="65" t="s">
        <v>92</v>
      </c>
      <c r="D15" s="63" t="s">
        <v>86</v>
      </c>
      <c r="E15" s="50">
        <v>1.25</v>
      </c>
      <c r="F15" s="57" t="str">
        <f t="shared" si="0"/>
        <v>n.a</v>
      </c>
    </row>
    <row r="16" spans="1:11" ht="46.25" customHeight="1" thickBot="1" x14ac:dyDescent="0.2">
      <c r="B16" s="64" t="s">
        <v>25</v>
      </c>
      <c r="C16" s="48" t="s">
        <v>93</v>
      </c>
      <c r="D16" s="48" t="s">
        <v>116</v>
      </c>
      <c r="E16" s="48" t="s">
        <v>31</v>
      </c>
      <c r="F16" s="48" t="s">
        <v>115</v>
      </c>
    </row>
    <row r="17" spans="2:6" ht="30" customHeight="1" thickBot="1" x14ac:dyDescent="0.2">
      <c r="B17" s="47" t="s">
        <v>94</v>
      </c>
      <c r="C17" s="54" t="s">
        <v>95</v>
      </c>
      <c r="D17" s="56" t="s">
        <v>86</v>
      </c>
      <c r="E17" s="50">
        <v>1</v>
      </c>
      <c r="F17" s="57" t="str">
        <f t="shared" si="0"/>
        <v>n.a</v>
      </c>
    </row>
    <row r="18" spans="2:6" ht="30" customHeight="1" thickBot="1" x14ac:dyDescent="0.2">
      <c r="B18" s="160" t="s">
        <v>81</v>
      </c>
      <c r="C18" s="147"/>
      <c r="D18" s="147"/>
      <c r="E18" s="147"/>
      <c r="F18" s="57" t="str">
        <f>IF(ISNUMBER(F12),SUM(F12:F15,F17), F12)</f>
        <v>n.a</v>
      </c>
    </row>
    <row r="19" spans="2:6" ht="10.25" customHeight="1" thickBot="1" x14ac:dyDescent="0.2">
      <c r="B19" s="155"/>
      <c r="C19" s="152"/>
      <c r="D19" s="152"/>
      <c r="E19" s="152"/>
      <c r="F19" s="152"/>
    </row>
  </sheetData>
  <sheetProtection algorithmName="SHA-512" hashValue="7DBddHZ9bDO3ooo6QEqpTSjNHhVz75C8QHpRVE+4PJYy8AiJAM7fUBeS6oyK9KvwyMfEKRlwZXpCFuHYtb6cIg==" saltValue="Y6MhibQb67RFe7Z+jAZrmw==" spinCount="100000" sheet="1" objects="1" scenarios="1"/>
  <mergeCells count="6">
    <mergeCell ref="C3:K5"/>
    <mergeCell ref="B18:E18"/>
    <mergeCell ref="B19:F19"/>
    <mergeCell ref="B9:F9"/>
    <mergeCell ref="D10:F10"/>
    <mergeCell ref="H10:I10"/>
  </mergeCells>
  <dataValidations count="2">
    <dataValidation type="list" allowBlank="1" showErrorMessage="1" sqref="D17" xr:uid="{5DF7E1E1-A291-431A-B484-58C4A120B7C7}">
      <formula1>"n.a,0,1,2,3,4,5"</formula1>
    </dataValidation>
    <dataValidation type="list" allowBlank="1" showErrorMessage="1" sqref="D12:D15" xr:uid="{3387D427-3F89-4A44-A5E4-A4E2480B5B89}">
      <formula1>"n.a,0,1"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K16"/>
  <sheetViews>
    <sheetView showGridLines="0" zoomScale="85" zoomScaleNormal="85" workbookViewId="0">
      <pane ySplit="7" topLeftCell="A8" activePane="bottomLeft" state="frozen"/>
      <selection pane="bottomLeft" activeCell="D10" sqref="D10:F10"/>
    </sheetView>
  </sheetViews>
  <sheetFormatPr baseColWidth="10" defaultColWidth="12.6640625" defaultRowHeight="15.75" customHeight="1" x14ac:dyDescent="0.15"/>
  <cols>
    <col min="1" max="1" width="5.6640625" customWidth="1"/>
    <col min="2" max="2" width="12.6640625" customWidth="1"/>
    <col min="3" max="3" width="62.6640625" customWidth="1"/>
    <col min="4" max="4" width="12.6640625" customWidth="1"/>
    <col min="5" max="5" width="17.6640625" customWidth="1"/>
    <col min="6" max="6" width="17.1640625" customWidth="1"/>
  </cols>
  <sheetData>
    <row r="1" spans="1:11" ht="15" customHeight="1" x14ac:dyDescent="0.15"/>
    <row r="2" spans="1:11" ht="15" customHeight="1" x14ac:dyDescent="0.15"/>
    <row r="3" spans="1:11" ht="15" customHeight="1" x14ac:dyDescent="0.15">
      <c r="C3" s="145" t="s">
        <v>23</v>
      </c>
      <c r="D3" s="145"/>
      <c r="E3" s="145"/>
      <c r="F3" s="145"/>
      <c r="G3" s="145"/>
      <c r="H3" s="145"/>
      <c r="I3" s="145"/>
      <c r="J3" s="145"/>
      <c r="K3" s="145"/>
    </row>
    <row r="4" spans="1:11" ht="15" customHeight="1" x14ac:dyDescent="0.15">
      <c r="A4" s="1"/>
      <c r="B4" s="2"/>
      <c r="C4" s="145"/>
      <c r="D4" s="145"/>
      <c r="E4" s="145"/>
      <c r="F4" s="145"/>
      <c r="G4" s="145"/>
      <c r="H4" s="145"/>
      <c r="I4" s="145"/>
      <c r="J4" s="145"/>
      <c r="K4" s="145"/>
    </row>
    <row r="5" spans="1:11" ht="15" customHeight="1" x14ac:dyDescent="0.15">
      <c r="A5" s="3"/>
      <c r="B5" s="2"/>
      <c r="C5" s="145"/>
      <c r="D5" s="145"/>
      <c r="E5" s="145"/>
      <c r="F5" s="145"/>
      <c r="G5" s="145"/>
      <c r="H5" s="145"/>
      <c r="I5" s="145"/>
      <c r="J5" s="145"/>
      <c r="K5" s="145"/>
    </row>
    <row r="6" spans="1:11" ht="15" customHeight="1" x14ac:dyDescent="0.15">
      <c r="A6" s="3"/>
      <c r="B6" s="2"/>
      <c r="C6" s="2"/>
    </row>
    <row r="7" spans="1:11" ht="15" customHeight="1" x14ac:dyDescent="0.15">
      <c r="A7" s="3"/>
      <c r="B7" s="2"/>
      <c r="C7" s="2"/>
    </row>
    <row r="8" spans="1:11" ht="15" customHeight="1" thickBot="1" x14ac:dyDescent="0.2"/>
    <row r="9" spans="1:11" ht="30" customHeight="1" thickBot="1" x14ac:dyDescent="0.2">
      <c r="B9" s="151" t="s">
        <v>96</v>
      </c>
      <c r="C9" s="152"/>
      <c r="D9" s="152"/>
      <c r="E9" s="152"/>
      <c r="F9" s="152"/>
    </row>
    <row r="10" spans="1:11" ht="54" customHeight="1" thickBot="1" x14ac:dyDescent="0.2">
      <c r="B10" s="64" t="s">
        <v>25</v>
      </c>
      <c r="C10" s="48" t="s">
        <v>83</v>
      </c>
      <c r="D10" s="48" t="s">
        <v>125</v>
      </c>
      <c r="E10" s="48" t="s">
        <v>31</v>
      </c>
      <c r="F10" s="48" t="s">
        <v>114</v>
      </c>
      <c r="H10" s="153" t="s">
        <v>28</v>
      </c>
      <c r="I10" s="153"/>
      <c r="J10" s="35"/>
    </row>
    <row r="11" spans="1:11" ht="40.25" customHeight="1" thickBot="1" x14ac:dyDescent="0.2">
      <c r="B11" s="47" t="s">
        <v>97</v>
      </c>
      <c r="C11" s="54" t="s">
        <v>98</v>
      </c>
      <c r="D11" s="63" t="s">
        <v>86</v>
      </c>
      <c r="E11" s="50">
        <v>2.5</v>
      </c>
      <c r="F11" s="57" t="str">
        <f>IF(ISNUMBER(D11),D11*E11,D11)</f>
        <v>n.a</v>
      </c>
    </row>
    <row r="12" spans="1:11" ht="39" customHeight="1" thickBot="1" x14ac:dyDescent="0.2">
      <c r="B12" s="47" t="s">
        <v>99</v>
      </c>
      <c r="C12" s="54" t="s">
        <v>100</v>
      </c>
      <c r="D12" s="63" t="s">
        <v>86</v>
      </c>
      <c r="E12" s="50">
        <v>2.5</v>
      </c>
      <c r="F12" s="57" t="str">
        <f>IF(ISNUMBER(D12),D12*E12,D12)</f>
        <v>n.a</v>
      </c>
    </row>
    <row r="13" spans="1:11" ht="47.5" customHeight="1" thickBot="1" x14ac:dyDescent="0.2">
      <c r="B13" s="64" t="s">
        <v>25</v>
      </c>
      <c r="C13" s="48" t="s">
        <v>93</v>
      </c>
      <c r="D13" s="48" t="s">
        <v>116</v>
      </c>
      <c r="E13" s="48" t="s">
        <v>31</v>
      </c>
      <c r="F13" s="48" t="s">
        <v>115</v>
      </c>
    </row>
    <row r="14" spans="1:11" ht="36.5" customHeight="1" thickBot="1" x14ac:dyDescent="0.2">
      <c r="B14" s="47" t="s">
        <v>101</v>
      </c>
      <c r="C14" s="54" t="s">
        <v>95</v>
      </c>
      <c r="D14" s="63" t="s">
        <v>86</v>
      </c>
      <c r="E14" s="50">
        <v>1</v>
      </c>
      <c r="F14" s="57" t="str">
        <f>IF(ISNUMBER(D14), D14*E14, D14)</f>
        <v>n.a</v>
      </c>
    </row>
    <row r="15" spans="1:11" ht="30" customHeight="1" thickBot="1" x14ac:dyDescent="0.2">
      <c r="B15" s="160" t="s">
        <v>81</v>
      </c>
      <c r="C15" s="147"/>
      <c r="D15" s="147"/>
      <c r="E15" s="147"/>
      <c r="F15" s="57" t="str">
        <f>IF(ISNUMBER(F11),SUM(F11:F12,F14),"n.a")</f>
        <v>n.a</v>
      </c>
    </row>
    <row r="16" spans="1:11" ht="10.25" customHeight="1" thickBot="1" x14ac:dyDescent="0.2">
      <c r="B16" s="155"/>
      <c r="C16" s="152"/>
      <c r="D16" s="152"/>
      <c r="E16" s="152"/>
      <c r="F16" s="152"/>
    </row>
  </sheetData>
  <sheetProtection algorithmName="SHA-512" hashValue="pvrn7YKJPP0L1JJo4TGuQqJKIS27QjHFNjWU47fb2x8eFQXDo085JHNnyNq9MeMlf+7XgcjtNuU7SufoRASd5Q==" saltValue="SSDyf3Jk8fuuTc544iGkQQ==" spinCount="100000" sheet="1" objects="1" scenarios="1"/>
  <mergeCells count="5">
    <mergeCell ref="B15:E15"/>
    <mergeCell ref="B16:F16"/>
    <mergeCell ref="B9:F9"/>
    <mergeCell ref="H10:I10"/>
    <mergeCell ref="C3:K5"/>
  </mergeCells>
  <dataValidations count="2">
    <dataValidation type="list" allowBlank="1" showErrorMessage="1" sqref="D14" xr:uid="{24A0D14D-59E5-4226-A8FA-81C855812CE6}">
      <formula1>"n.a,0,1,2,3,4,5"</formula1>
    </dataValidation>
    <dataValidation type="list" allowBlank="1" showErrorMessage="1" sqref="D11:D12" xr:uid="{5C88E588-68DE-4BA0-90B5-B0AB07C158EE}">
      <formula1>"n.a,0,1"</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K18"/>
  <sheetViews>
    <sheetView showGridLines="0" zoomScale="85" zoomScaleNormal="85" workbookViewId="0">
      <pane ySplit="7" topLeftCell="A8" activePane="bottomLeft" state="frozen"/>
      <selection pane="bottomLeft" activeCell="G15" sqref="G15"/>
    </sheetView>
  </sheetViews>
  <sheetFormatPr baseColWidth="10" defaultColWidth="12.6640625" defaultRowHeight="15.75" customHeight="1" x14ac:dyDescent="0.15"/>
  <cols>
    <col min="1" max="1" width="5.6640625" customWidth="1"/>
    <col min="2" max="2" width="12.6640625" customWidth="1"/>
    <col min="3" max="3" width="62.6640625" customWidth="1"/>
    <col min="4" max="4" width="12.6640625" customWidth="1"/>
    <col min="5" max="5" width="17.6640625" customWidth="1"/>
    <col min="6" max="6" width="17.1640625" customWidth="1"/>
  </cols>
  <sheetData>
    <row r="1" spans="1:11" ht="15" customHeight="1" x14ac:dyDescent="0.15"/>
    <row r="2" spans="1:11" ht="15" customHeight="1" x14ac:dyDescent="0.15"/>
    <row r="3" spans="1:11" ht="15" customHeight="1" x14ac:dyDescent="0.15">
      <c r="C3" s="145" t="s">
        <v>23</v>
      </c>
      <c r="D3" s="145"/>
      <c r="E3" s="145"/>
      <c r="F3" s="145"/>
      <c r="G3" s="145"/>
      <c r="H3" s="145"/>
      <c r="I3" s="145"/>
      <c r="J3" s="145"/>
      <c r="K3" s="145"/>
    </row>
    <row r="4" spans="1:11" ht="15" customHeight="1" x14ac:dyDescent="0.15">
      <c r="A4" s="1"/>
      <c r="B4" s="2"/>
      <c r="C4" s="145"/>
      <c r="D4" s="145"/>
      <c r="E4" s="145"/>
      <c r="F4" s="145"/>
      <c r="G4" s="145"/>
      <c r="H4" s="145"/>
      <c r="I4" s="145"/>
      <c r="J4" s="145"/>
      <c r="K4" s="145"/>
    </row>
    <row r="5" spans="1:11" ht="15" customHeight="1" x14ac:dyDescent="0.15">
      <c r="A5" s="3"/>
      <c r="B5" s="2"/>
      <c r="C5" s="145"/>
      <c r="D5" s="145"/>
      <c r="E5" s="145"/>
      <c r="F5" s="145"/>
      <c r="G5" s="145"/>
      <c r="H5" s="145"/>
      <c r="I5" s="145"/>
      <c r="J5" s="145"/>
      <c r="K5" s="145"/>
    </row>
    <row r="6" spans="1:11" ht="15" customHeight="1" x14ac:dyDescent="0.15">
      <c r="A6" s="3"/>
      <c r="B6" s="2"/>
      <c r="C6" s="2"/>
    </row>
    <row r="7" spans="1:11" ht="15" customHeight="1" x14ac:dyDescent="0.15">
      <c r="A7" s="3"/>
      <c r="B7" s="2"/>
      <c r="C7" s="2"/>
    </row>
    <row r="8" spans="1:11" ht="15" customHeight="1" thickBot="1" x14ac:dyDescent="0.2"/>
    <row r="9" spans="1:11" ht="30" customHeight="1" thickBot="1" x14ac:dyDescent="0.2">
      <c r="B9" s="167" t="s">
        <v>102</v>
      </c>
      <c r="C9" s="168"/>
      <c r="D9" s="168"/>
      <c r="E9" s="168"/>
      <c r="F9" s="169"/>
    </row>
    <row r="10" spans="1:11" ht="48" customHeight="1" thickBot="1" x14ac:dyDescent="0.2">
      <c r="B10" s="66" t="s">
        <v>25</v>
      </c>
      <c r="C10" s="48" t="s">
        <v>55</v>
      </c>
      <c r="D10" s="48" t="s">
        <v>125</v>
      </c>
      <c r="E10" s="48" t="s">
        <v>31</v>
      </c>
      <c r="F10" s="48" t="s">
        <v>114</v>
      </c>
      <c r="H10" s="153" t="s">
        <v>28</v>
      </c>
      <c r="I10" s="153"/>
      <c r="J10" s="35"/>
    </row>
    <row r="11" spans="1:11" ht="40.25" customHeight="1" thickBot="1" x14ac:dyDescent="0.2">
      <c r="B11" s="68" t="s">
        <v>103</v>
      </c>
      <c r="C11" s="83" t="s">
        <v>104</v>
      </c>
      <c r="D11" s="69">
        <v>0</v>
      </c>
      <c r="E11" s="70">
        <v>3</v>
      </c>
      <c r="F11" s="71">
        <f t="shared" ref="F11:F14" si="0">D11*E11</f>
        <v>0</v>
      </c>
    </row>
    <row r="12" spans="1:11" ht="42.5" customHeight="1" thickBot="1" x14ac:dyDescent="0.2">
      <c r="B12" s="68" t="s">
        <v>105</v>
      </c>
      <c r="C12" s="84" t="s">
        <v>106</v>
      </c>
      <c r="D12" s="72">
        <v>0</v>
      </c>
      <c r="E12" s="73">
        <v>3</v>
      </c>
      <c r="F12" s="74">
        <f t="shared" si="0"/>
        <v>0</v>
      </c>
    </row>
    <row r="13" spans="1:11" ht="40.25" customHeight="1" thickBot="1" x14ac:dyDescent="0.2">
      <c r="B13" s="68" t="s">
        <v>107</v>
      </c>
      <c r="C13" s="84" t="s">
        <v>108</v>
      </c>
      <c r="D13" s="72">
        <v>0</v>
      </c>
      <c r="E13" s="73">
        <v>2</v>
      </c>
      <c r="F13" s="74">
        <f t="shared" si="0"/>
        <v>0</v>
      </c>
      <c r="G13" s="25"/>
    </row>
    <row r="14" spans="1:11" ht="52.75" customHeight="1" thickBot="1" x14ac:dyDescent="0.2">
      <c r="B14" s="68" t="s">
        <v>109</v>
      </c>
      <c r="C14" s="85" t="s">
        <v>110</v>
      </c>
      <c r="D14" s="75">
        <v>0</v>
      </c>
      <c r="E14" s="76">
        <v>3</v>
      </c>
      <c r="F14" s="77">
        <f t="shared" si="0"/>
        <v>0</v>
      </c>
    </row>
    <row r="15" spans="1:11" ht="45.5" customHeight="1" thickBot="1" x14ac:dyDescent="0.2">
      <c r="B15" s="78"/>
      <c r="C15" s="79" t="s">
        <v>55</v>
      </c>
      <c r="D15" s="67" t="s">
        <v>117</v>
      </c>
      <c r="E15" s="48" t="s">
        <v>31</v>
      </c>
      <c r="F15" s="80" t="s">
        <v>115</v>
      </c>
    </row>
    <row r="16" spans="1:11" ht="40.25" customHeight="1" thickBot="1" x14ac:dyDescent="0.2">
      <c r="B16" s="68" t="s">
        <v>111</v>
      </c>
      <c r="C16" s="84" t="s">
        <v>112</v>
      </c>
      <c r="D16" s="81">
        <v>0</v>
      </c>
      <c r="E16" s="70">
        <v>2</v>
      </c>
      <c r="F16" s="71">
        <f>D16*E16</f>
        <v>0</v>
      </c>
    </row>
    <row r="17" spans="2:6" ht="30" customHeight="1" thickBot="1" x14ac:dyDescent="0.2">
      <c r="B17" s="161" t="s">
        <v>113</v>
      </c>
      <c r="C17" s="162"/>
      <c r="D17" s="162"/>
      <c r="E17" s="163"/>
      <c r="F17" s="82">
        <f>SUM(F11:F14,F16)</f>
        <v>0</v>
      </c>
    </row>
    <row r="18" spans="2:6" ht="10.25" customHeight="1" thickBot="1" x14ac:dyDescent="0.2">
      <c r="B18" s="164"/>
      <c r="C18" s="165"/>
      <c r="D18" s="165"/>
      <c r="E18" s="165"/>
      <c r="F18" s="166"/>
    </row>
  </sheetData>
  <sheetProtection algorithmName="SHA-512" hashValue="AfedFiVOW2pAsUE45nSU86sIdrlkgXCjMMD4/7jTDpktiOuq0nLzsnp2b5abzb37ovFBU6gHYI+dP8ohUFj2DA==" saltValue="8pkb7/IvwSAk6dkO3sVJdg==" spinCount="100000" sheet="1" objects="1" scenarios="1"/>
  <mergeCells count="5">
    <mergeCell ref="B17:E17"/>
    <mergeCell ref="B18:F18"/>
    <mergeCell ref="B9:F9"/>
    <mergeCell ref="H10:I10"/>
    <mergeCell ref="C3:K5"/>
  </mergeCells>
  <dataValidations count="2">
    <dataValidation type="list" allowBlank="1" showErrorMessage="1" sqref="D16" xr:uid="{41A6965B-5E5F-40DD-91E1-DBA01DDE3702}">
      <formula1>"0,1,2"</formula1>
    </dataValidation>
    <dataValidation type="list" allowBlank="1" showErrorMessage="1" sqref="D11:D14" xr:uid="{E6236402-5C78-4A7B-803C-50D67DB30D9A}">
      <formula1>"0,1"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Summary Tables</vt:lpstr>
      <vt:lpstr>DS-G PJ</vt:lpstr>
      <vt:lpstr>DS-G DJ</vt:lpstr>
      <vt:lpstr>DS-G RJ</vt:lpstr>
      <vt:lpstr>DS-G SE &amp; E</vt:lpstr>
      <vt:lpstr>DS-TS OFF</vt:lpstr>
      <vt:lpstr>DS-TS ON</vt:lpstr>
      <vt:lpstr>DS 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Microsoft Office User</cp:lastModifiedBy>
  <cp:revision/>
  <dcterms:created xsi:type="dcterms:W3CDTF">2023-02-03T17:00:54Z</dcterms:created>
  <dcterms:modified xsi:type="dcterms:W3CDTF">2023-03-23T20:06:30Z</dcterms:modified>
  <cp:category/>
  <cp:contentStatus/>
</cp:coreProperties>
</file>